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516"/>
  <workbookPr autoCompressPictures="0"/>
  <bookViews>
    <workbookView xWindow="600" yWindow="100" windowWidth="19400" windowHeight="14260"/>
  </bookViews>
  <sheets>
    <sheet name="P-E_Curv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0" i="1" l="1"/>
  <c r="S10" i="1"/>
  <c r="U10" i="1"/>
  <c r="W10" i="1"/>
  <c r="Y10" i="1"/>
  <c r="Q11" i="1"/>
  <c r="S11" i="1"/>
  <c r="U11" i="1"/>
  <c r="W11" i="1"/>
  <c r="Y11" i="1"/>
  <c r="Z11" i="1"/>
  <c r="Q12" i="1"/>
  <c r="S12" i="1"/>
  <c r="U12" i="1"/>
  <c r="W12" i="1"/>
  <c r="Y12" i="1"/>
  <c r="Z12" i="1"/>
  <c r="Q13" i="1"/>
  <c r="S13" i="1"/>
  <c r="U13" i="1"/>
  <c r="W13" i="1"/>
  <c r="Y13" i="1"/>
  <c r="Z13" i="1"/>
  <c r="Q14" i="1"/>
  <c r="S14" i="1"/>
  <c r="U14" i="1"/>
  <c r="W14" i="1"/>
  <c r="Y14" i="1"/>
  <c r="Z14" i="1"/>
  <c r="Q15" i="1"/>
  <c r="S15" i="1"/>
  <c r="U15" i="1"/>
  <c r="W15" i="1"/>
  <c r="Y15" i="1"/>
  <c r="Z15" i="1"/>
  <c r="Q16" i="1"/>
  <c r="S16" i="1"/>
  <c r="U16" i="1"/>
  <c r="W16" i="1"/>
  <c r="Y16" i="1"/>
  <c r="Z16" i="1"/>
  <c r="Q17" i="1"/>
  <c r="S17" i="1"/>
  <c r="U17" i="1"/>
  <c r="W17" i="1"/>
  <c r="Y17" i="1"/>
  <c r="Z17" i="1"/>
  <c r="Q18" i="1"/>
  <c r="S18" i="1"/>
  <c r="U18" i="1"/>
  <c r="W18" i="1"/>
  <c r="Y18" i="1"/>
  <c r="Z18" i="1"/>
  <c r="Q19" i="1"/>
  <c r="S19" i="1"/>
  <c r="U19" i="1"/>
  <c r="W19" i="1"/>
  <c r="Y19" i="1"/>
  <c r="Z19" i="1"/>
  <c r="Q20" i="1"/>
  <c r="S20" i="1"/>
  <c r="U20" i="1"/>
  <c r="W20" i="1"/>
  <c r="Y20" i="1"/>
  <c r="Z20" i="1"/>
  <c r="Q21" i="1"/>
  <c r="S21" i="1"/>
  <c r="U21" i="1"/>
  <c r="W21" i="1"/>
  <c r="Y21" i="1"/>
  <c r="Z21" i="1"/>
  <c r="Q22" i="1"/>
  <c r="S22" i="1"/>
  <c r="U22" i="1"/>
  <c r="W22" i="1"/>
  <c r="Y22" i="1"/>
  <c r="Z22" i="1"/>
  <c r="Q23" i="1"/>
  <c r="S23" i="1"/>
  <c r="U23" i="1"/>
  <c r="W23" i="1"/>
  <c r="Y23" i="1"/>
  <c r="Z23" i="1"/>
  <c r="Q24" i="1"/>
  <c r="S24" i="1"/>
  <c r="U24" i="1"/>
  <c r="W24" i="1"/>
  <c r="Y24" i="1"/>
  <c r="Z24" i="1"/>
  <c r="Q25" i="1"/>
  <c r="S25" i="1"/>
  <c r="U25" i="1"/>
  <c r="W25" i="1"/>
  <c r="Y25" i="1"/>
  <c r="Z25" i="1"/>
  <c r="Q26" i="1"/>
  <c r="S26" i="1"/>
  <c r="U26" i="1"/>
  <c r="W26" i="1"/>
  <c r="Y26" i="1"/>
  <c r="Z26" i="1"/>
  <c r="Q27" i="1"/>
  <c r="S27" i="1"/>
  <c r="U27" i="1"/>
  <c r="W27" i="1"/>
  <c r="Y27" i="1"/>
  <c r="Z27" i="1"/>
  <c r="Q28" i="1"/>
  <c r="S28" i="1"/>
  <c r="U28" i="1"/>
  <c r="W28" i="1"/>
  <c r="Y28" i="1"/>
  <c r="Z28" i="1"/>
  <c r="Q29" i="1"/>
  <c r="S29" i="1"/>
  <c r="U29" i="1"/>
  <c r="W29" i="1"/>
  <c r="Y29" i="1"/>
  <c r="Z29" i="1"/>
  <c r="Q30" i="1"/>
  <c r="S30" i="1"/>
  <c r="U30" i="1"/>
  <c r="W30" i="1"/>
  <c r="Y30" i="1"/>
  <c r="Z30" i="1"/>
  <c r="Q31" i="1"/>
  <c r="S31" i="1"/>
  <c r="U31" i="1"/>
  <c r="W31" i="1"/>
  <c r="Y31" i="1"/>
  <c r="Z31" i="1"/>
  <c r="Q32" i="1"/>
  <c r="S32" i="1"/>
  <c r="U32" i="1"/>
  <c r="W32" i="1"/>
  <c r="Y32" i="1"/>
  <c r="Z32" i="1"/>
  <c r="Q33" i="1"/>
  <c r="S33" i="1"/>
  <c r="U33" i="1"/>
  <c r="W33" i="1"/>
  <c r="Y33" i="1"/>
  <c r="Z33" i="1"/>
  <c r="Q34" i="1"/>
  <c r="S34" i="1"/>
  <c r="U34" i="1"/>
  <c r="W34" i="1"/>
  <c r="Y34" i="1"/>
  <c r="Z34" i="1"/>
  <c r="Q35" i="1"/>
  <c r="S35" i="1"/>
  <c r="U35" i="1"/>
  <c r="W35" i="1"/>
  <c r="Y35" i="1"/>
  <c r="Z35" i="1"/>
  <c r="Q36" i="1"/>
  <c r="S36" i="1"/>
  <c r="U36" i="1"/>
  <c r="W36" i="1"/>
  <c r="Y36" i="1"/>
  <c r="Z36" i="1"/>
  <c r="Q37" i="1"/>
  <c r="S37" i="1"/>
  <c r="U37" i="1"/>
  <c r="W37" i="1"/>
  <c r="Y37" i="1"/>
  <c r="Z37" i="1"/>
  <c r="Q38" i="1"/>
  <c r="S38" i="1"/>
  <c r="U38" i="1"/>
  <c r="W38" i="1"/>
  <c r="Y38" i="1"/>
  <c r="Z38" i="1"/>
  <c r="Q39" i="1"/>
  <c r="S39" i="1"/>
  <c r="U39" i="1"/>
  <c r="W39" i="1"/>
  <c r="Y39" i="1"/>
  <c r="Z39" i="1"/>
  <c r="Q40" i="1"/>
  <c r="S40" i="1"/>
  <c r="U40" i="1"/>
  <c r="W40" i="1"/>
  <c r="Y40" i="1"/>
  <c r="Z40" i="1"/>
  <c r="Q41" i="1"/>
  <c r="S41" i="1"/>
  <c r="U41" i="1"/>
  <c r="W41" i="1"/>
  <c r="Y41" i="1"/>
  <c r="Z41" i="1"/>
  <c r="Q42" i="1"/>
  <c r="S42" i="1"/>
  <c r="U42" i="1"/>
  <c r="W42" i="1"/>
  <c r="Y42" i="1"/>
  <c r="Z42" i="1"/>
  <c r="Q43" i="1"/>
  <c r="S43" i="1"/>
  <c r="U43" i="1"/>
  <c r="W43" i="1"/>
  <c r="Y43" i="1"/>
  <c r="Z43" i="1"/>
  <c r="Q44" i="1"/>
  <c r="S44" i="1"/>
  <c r="U44" i="1"/>
  <c r="W44" i="1"/>
  <c r="Y44" i="1"/>
  <c r="Z44" i="1"/>
  <c r="Q45" i="1"/>
  <c r="S45" i="1"/>
  <c r="U45" i="1"/>
  <c r="W45" i="1"/>
  <c r="Y45" i="1"/>
  <c r="Z45" i="1"/>
  <c r="Q46" i="1"/>
  <c r="S46" i="1"/>
  <c r="U46" i="1"/>
  <c r="W46" i="1"/>
  <c r="Y46" i="1"/>
  <c r="Z46" i="1"/>
  <c r="Q47" i="1"/>
  <c r="S47" i="1"/>
  <c r="U47" i="1"/>
  <c r="W47" i="1"/>
  <c r="Y47" i="1"/>
  <c r="Z47" i="1"/>
  <c r="Q48" i="1"/>
  <c r="S48" i="1"/>
  <c r="U48" i="1"/>
  <c r="W48" i="1"/>
  <c r="Y48" i="1"/>
  <c r="Z48" i="1"/>
  <c r="Q49" i="1"/>
  <c r="S49" i="1"/>
  <c r="U49" i="1"/>
  <c r="W49" i="1"/>
  <c r="Y49" i="1"/>
  <c r="Z49" i="1"/>
  <c r="Q50" i="1"/>
  <c r="S50" i="1"/>
  <c r="U50" i="1"/>
  <c r="W50" i="1"/>
  <c r="Y50" i="1"/>
  <c r="Z50" i="1"/>
  <c r="Q51" i="1"/>
  <c r="S51" i="1"/>
  <c r="U51" i="1"/>
  <c r="W51" i="1"/>
  <c r="Y51" i="1"/>
  <c r="Z51" i="1"/>
  <c r="Q52" i="1"/>
  <c r="S52" i="1"/>
  <c r="U52" i="1"/>
  <c r="W52" i="1"/>
  <c r="Y52" i="1"/>
  <c r="Z52" i="1"/>
  <c r="Q53" i="1"/>
  <c r="S53" i="1"/>
  <c r="U53" i="1"/>
  <c r="W53" i="1"/>
  <c r="Y53" i="1"/>
  <c r="Z53" i="1"/>
  <c r="Q54" i="1"/>
  <c r="S54" i="1"/>
  <c r="U54" i="1"/>
  <c r="W54" i="1"/>
  <c r="Y54" i="1"/>
  <c r="Z54" i="1"/>
  <c r="Q55" i="1"/>
  <c r="S55" i="1"/>
  <c r="U55" i="1"/>
  <c r="W55" i="1"/>
  <c r="Y55" i="1"/>
  <c r="Z55" i="1"/>
  <c r="Q56" i="1"/>
  <c r="S56" i="1"/>
  <c r="U56" i="1"/>
  <c r="W56" i="1"/>
  <c r="Y56" i="1"/>
  <c r="Z56" i="1"/>
  <c r="Q57" i="1"/>
  <c r="S57" i="1"/>
  <c r="U57" i="1"/>
  <c r="W57" i="1"/>
  <c r="Y57" i="1"/>
  <c r="Z57" i="1"/>
  <c r="Q58" i="1"/>
  <c r="S58" i="1"/>
  <c r="U58" i="1"/>
  <c r="W58" i="1"/>
  <c r="Y58" i="1"/>
  <c r="Z58" i="1"/>
  <c r="Q59" i="1"/>
  <c r="S59" i="1"/>
  <c r="U59" i="1"/>
  <c r="W59" i="1"/>
  <c r="Y59" i="1"/>
  <c r="Z59" i="1"/>
  <c r="Q60" i="1"/>
  <c r="S60" i="1"/>
  <c r="U60" i="1"/>
  <c r="W60" i="1"/>
  <c r="Y60" i="1"/>
  <c r="Z60" i="1"/>
  <c r="Q61" i="1"/>
  <c r="S61" i="1"/>
  <c r="U61" i="1"/>
  <c r="W61" i="1"/>
  <c r="Y61" i="1"/>
  <c r="Z61" i="1"/>
  <c r="Q62" i="1"/>
  <c r="S62" i="1"/>
  <c r="U62" i="1"/>
  <c r="W62" i="1"/>
  <c r="Y62" i="1"/>
  <c r="Z62" i="1"/>
  <c r="Q63" i="1"/>
  <c r="S63" i="1"/>
  <c r="U63" i="1"/>
  <c r="W63" i="1"/>
  <c r="Y63" i="1"/>
  <c r="Z63" i="1"/>
  <c r="Q64" i="1"/>
  <c r="S64" i="1"/>
  <c r="U64" i="1"/>
  <c r="W64" i="1"/>
  <c r="Y64" i="1"/>
  <c r="Z64" i="1"/>
  <c r="Q65" i="1"/>
  <c r="S65" i="1"/>
  <c r="U65" i="1"/>
  <c r="W65" i="1"/>
  <c r="Y65" i="1"/>
  <c r="Z65" i="1"/>
  <c r="Q66" i="1"/>
  <c r="S66" i="1"/>
  <c r="U66" i="1"/>
  <c r="W66" i="1"/>
  <c r="Y66" i="1"/>
  <c r="Z66" i="1"/>
  <c r="Q67" i="1"/>
  <c r="S67" i="1"/>
  <c r="U67" i="1"/>
  <c r="W67" i="1"/>
  <c r="Y67" i="1"/>
  <c r="Z67" i="1"/>
  <c r="Q68" i="1"/>
  <c r="S68" i="1"/>
  <c r="U68" i="1"/>
  <c r="W68" i="1"/>
  <c r="Y68" i="1"/>
  <c r="Z68" i="1"/>
  <c r="Q69" i="1"/>
  <c r="S69" i="1"/>
  <c r="U69" i="1"/>
  <c r="W69" i="1"/>
  <c r="Y69" i="1"/>
  <c r="Z69" i="1"/>
  <c r="Q70" i="1"/>
  <c r="S70" i="1"/>
  <c r="U70" i="1"/>
  <c r="W70" i="1"/>
  <c r="Y70" i="1"/>
  <c r="Z70" i="1"/>
  <c r="Q71" i="1"/>
  <c r="S71" i="1"/>
  <c r="U71" i="1"/>
  <c r="W71" i="1"/>
  <c r="Y71" i="1"/>
  <c r="Z71" i="1"/>
  <c r="Q72" i="1"/>
  <c r="S72" i="1"/>
  <c r="U72" i="1"/>
  <c r="W72" i="1"/>
  <c r="Y72" i="1"/>
  <c r="Z72" i="1"/>
  <c r="Q73" i="1"/>
  <c r="S73" i="1"/>
  <c r="U73" i="1"/>
  <c r="W73" i="1"/>
  <c r="Y73" i="1"/>
  <c r="Z73" i="1"/>
  <c r="Q74" i="1"/>
  <c r="S74" i="1"/>
  <c r="U74" i="1"/>
  <c r="W74" i="1"/>
  <c r="Y74" i="1"/>
  <c r="Z74" i="1"/>
  <c r="Q75" i="1"/>
  <c r="S75" i="1"/>
  <c r="U75" i="1"/>
  <c r="W75" i="1"/>
  <c r="Y75" i="1"/>
  <c r="Z75" i="1"/>
  <c r="Q76" i="1"/>
  <c r="S76" i="1"/>
  <c r="U76" i="1"/>
  <c r="W76" i="1"/>
  <c r="Y76" i="1"/>
  <c r="Z76" i="1"/>
  <c r="Q77" i="1"/>
  <c r="S77" i="1"/>
  <c r="U77" i="1"/>
  <c r="W77" i="1"/>
  <c r="Y77" i="1"/>
  <c r="Z77" i="1"/>
  <c r="Q78" i="1"/>
  <c r="S78" i="1"/>
  <c r="U78" i="1"/>
  <c r="W78" i="1"/>
  <c r="Y78" i="1"/>
  <c r="Z78" i="1"/>
  <c r="Q79" i="1"/>
  <c r="S79" i="1"/>
  <c r="U79" i="1"/>
  <c r="W79" i="1"/>
  <c r="Y79" i="1"/>
  <c r="Z79" i="1"/>
  <c r="Q80" i="1"/>
  <c r="S80" i="1"/>
  <c r="U80" i="1"/>
  <c r="W80" i="1"/>
  <c r="Y80" i="1"/>
  <c r="Z80" i="1"/>
  <c r="Q81" i="1"/>
  <c r="S81" i="1"/>
  <c r="U81" i="1"/>
  <c r="W81" i="1"/>
  <c r="Y81" i="1"/>
  <c r="Z81" i="1"/>
  <c r="Q82" i="1"/>
  <c r="S82" i="1"/>
  <c r="U82" i="1"/>
  <c r="W82" i="1"/>
  <c r="Y82" i="1"/>
  <c r="Z82" i="1"/>
  <c r="Q83" i="1"/>
  <c r="S83" i="1"/>
  <c r="U83" i="1"/>
  <c r="W83" i="1"/>
  <c r="Y83" i="1"/>
  <c r="Z83" i="1"/>
  <c r="Q84" i="1"/>
  <c r="S84" i="1"/>
  <c r="U84" i="1"/>
  <c r="W84" i="1"/>
  <c r="Y84" i="1"/>
  <c r="Z84" i="1"/>
  <c r="Q85" i="1"/>
  <c r="S85" i="1"/>
  <c r="U85" i="1"/>
  <c r="W85" i="1"/>
  <c r="Y85" i="1"/>
  <c r="Z85" i="1"/>
  <c r="Q86" i="1"/>
  <c r="S86" i="1"/>
  <c r="U86" i="1"/>
  <c r="W86" i="1"/>
  <c r="Y86" i="1"/>
  <c r="Z86" i="1"/>
  <c r="Q87" i="1"/>
  <c r="S87" i="1"/>
  <c r="U87" i="1"/>
  <c r="W87" i="1"/>
  <c r="Y87" i="1"/>
  <c r="Z87" i="1"/>
  <c r="Q88" i="1"/>
  <c r="S88" i="1"/>
  <c r="U88" i="1"/>
  <c r="W88" i="1"/>
  <c r="Y88" i="1"/>
  <c r="Z88" i="1"/>
  <c r="Q89" i="1"/>
  <c r="S89" i="1"/>
  <c r="U89" i="1"/>
  <c r="W89" i="1"/>
  <c r="Y89" i="1"/>
  <c r="Z89" i="1"/>
  <c r="Z10" i="1"/>
</calcChain>
</file>

<file path=xl/comments1.xml><?xml version="1.0" encoding="utf-8"?>
<comments xmlns="http://schemas.openxmlformats.org/spreadsheetml/2006/main">
  <authors>
    <author>ryosuke</author>
  </authors>
  <commentList>
    <comment ref="P10" authorId="0">
      <text>
        <r>
          <rPr>
            <b/>
            <sz val="9"/>
            <color indexed="81"/>
            <rFont val="ＭＳ Ｐゴシック"/>
            <family val="3"/>
            <charset val="128"/>
          </rPr>
          <t>ryosuke:</t>
        </r>
        <r>
          <rPr>
            <sz val="9"/>
            <color indexed="81"/>
            <rFont val="ＭＳ Ｐゴシック"/>
            <family val="3"/>
            <charset val="128"/>
          </rPr>
          <t xml:space="preserve">
それぞれ決まった観測点の平均値を使用
</t>
        </r>
      </text>
    </comment>
  </commentList>
</comments>
</file>

<file path=xl/sharedStrings.xml><?xml version="1.0" encoding="utf-8"?>
<sst xmlns="http://schemas.openxmlformats.org/spreadsheetml/2006/main" count="63" uniqueCount="50">
  <si>
    <t>Calculation Sheet of P-E Curve</t>
  </si>
  <si>
    <t>discrimination factor f=</t>
  </si>
  <si>
    <t>C13 atom% in Nature=</t>
  </si>
  <si>
    <t>C13 atom% in NaHCO3=</t>
  </si>
  <si>
    <t>Mesured</t>
  </si>
  <si>
    <t>Stn.</t>
  </si>
  <si>
    <t>Date</t>
  </si>
  <si>
    <t>Light</t>
  </si>
  <si>
    <t>Depth</t>
  </si>
  <si>
    <t>Incubated sample</t>
  </si>
  <si>
    <t>Natural abundance</t>
  </si>
  <si>
    <t>DIC</t>
  </si>
  <si>
    <t>vol(L1)</t>
  </si>
  <si>
    <t>vol(Dark)</t>
  </si>
  <si>
    <r>
      <t>add13C(NaH</t>
    </r>
    <r>
      <rPr>
        <vertAlign val="superscript"/>
        <sz val="11"/>
        <rFont val="ＭＳ Ｐゴシック"/>
        <family val="3"/>
        <charset val="128"/>
      </rPr>
      <t>13</t>
    </r>
    <r>
      <rPr>
        <sz val="11"/>
        <rFont val="ＭＳ Ｐゴシック"/>
        <family val="3"/>
        <charset val="128"/>
      </rPr>
      <t>CO</t>
    </r>
    <r>
      <rPr>
        <vertAlign val="sub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)</t>
    </r>
  </si>
  <si>
    <t>POC(L1)</t>
  </si>
  <si>
    <t>POC(D)</t>
  </si>
  <si>
    <t>Ais(L1)</t>
  </si>
  <si>
    <t>Ais(D)</t>
  </si>
  <si>
    <t>Ans</t>
  </si>
  <si>
    <t>(m)</t>
  </si>
  <si>
    <t>(L)</t>
  </si>
  <si>
    <t>(g )</t>
  </si>
  <si>
    <t>(mgC)</t>
  </si>
  <si>
    <t>(13C atom%)</t>
  </si>
  <si>
    <t>(μmol L-1)</t>
  </si>
  <si>
    <t>Tempature</t>
    <phoneticPr fontId="1"/>
  </si>
  <si>
    <t>(℃)</t>
    <phoneticPr fontId="1"/>
  </si>
  <si>
    <t>Lat.</t>
    <phoneticPr fontId="1"/>
  </si>
  <si>
    <t>Lon.</t>
    <phoneticPr fontId="1"/>
  </si>
  <si>
    <t>(degree)</t>
    <phoneticPr fontId="1"/>
  </si>
  <si>
    <t>(μmol photons m-2 s-1)</t>
    <phoneticPr fontId="1"/>
  </si>
  <si>
    <t>(ship time)</t>
    <phoneticPr fontId="1"/>
  </si>
  <si>
    <t>Incubation Time</t>
    <phoneticPr fontId="1"/>
  </si>
  <si>
    <t>2(h)</t>
    <phoneticPr fontId="1"/>
  </si>
  <si>
    <t>MR12-E03 P-E Curve</t>
    <phoneticPr fontId="1"/>
  </si>
  <si>
    <t>POC(mgC m-3)</t>
    <phoneticPr fontId="1"/>
  </si>
  <si>
    <t>13Cxs</t>
    <phoneticPr fontId="1"/>
  </si>
  <si>
    <t>13Csw</t>
    <phoneticPr fontId="1"/>
  </si>
  <si>
    <t>ΔPOC(mg C m-3 d-1)</t>
    <phoneticPr fontId="1"/>
  </si>
  <si>
    <t>PP</t>
    <phoneticPr fontId="1"/>
  </si>
  <si>
    <t>Chl.a(Fluor)</t>
    <phoneticPr fontId="1"/>
  </si>
  <si>
    <t>L1</t>
    <phoneticPr fontId="1"/>
  </si>
  <si>
    <t>D</t>
    <phoneticPr fontId="1"/>
  </si>
  <si>
    <t>mg C m-3 h-1</t>
    <phoneticPr fontId="1"/>
  </si>
  <si>
    <t>μg　L-1</t>
    <phoneticPr fontId="1"/>
  </si>
  <si>
    <t>PB</t>
    <phoneticPr fontId="1"/>
  </si>
  <si>
    <t>mg C Chl-1 m-3 h-1</t>
    <phoneticPr fontId="1"/>
  </si>
  <si>
    <t>(+5 deg C)</t>
  </si>
  <si>
    <t>(+5 deg C)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</si>
</sst>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 "/>
    <numFmt numFmtId="177" formatCode="0.00000_ "/>
    <numFmt numFmtId="178" formatCode="0.00_ "/>
    <numFmt numFmtId="179" formatCode="0.0000_ "/>
    <numFmt numFmtId="180" formatCode="0.0_);[Red]\(0.0\)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20"/>
      <color theme="1"/>
      <name val="Times New Roman"/>
      <family val="1"/>
    </font>
    <font>
      <sz val="11"/>
      <name val="ＭＳ Ｐゴシック"/>
      <family val="3"/>
      <charset val="128"/>
    </font>
    <font>
      <sz val="11"/>
      <color theme="1"/>
      <name val="Times New Roman"/>
      <family val="1"/>
    </font>
    <font>
      <sz val="11"/>
      <color rgb="FFFF000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rgb="FF002060"/>
      <name val="ＭＳ Ｐゴシック"/>
      <family val="2"/>
      <charset val="128"/>
      <scheme val="minor"/>
    </font>
    <font>
      <sz val="11"/>
      <name val="Times New Roman"/>
      <family val="1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8" fillId="0" borderId="0"/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1" applyBorder="1" applyAlignment="1">
      <alignment vertical="center"/>
    </xf>
    <xf numFmtId="0" fontId="4" fillId="0" borderId="0" xfId="0" applyFont="1">
      <alignment vertical="center"/>
    </xf>
    <xf numFmtId="0" fontId="5" fillId="0" borderId="0" xfId="1" applyFont="1" applyBorder="1" applyAlignment="1">
      <alignment vertical="center"/>
    </xf>
    <xf numFmtId="0" fontId="3" fillId="2" borderId="2" xfId="1" applyFill="1" applyBorder="1" applyAlignment="1">
      <alignment horizontal="center" vertical="center"/>
    </xf>
    <xf numFmtId="0" fontId="3" fillId="2" borderId="2" xfId="1" applyFill="1" applyBorder="1" applyAlignment="1">
      <alignment vertical="center"/>
    </xf>
    <xf numFmtId="0" fontId="3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6" fontId="9" fillId="0" borderId="1" xfId="2" applyNumberFormat="1" applyFont="1" applyFill="1" applyBorder="1" applyAlignment="1">
      <alignment shrinkToFit="1"/>
    </xf>
    <xf numFmtId="179" fontId="0" fillId="0" borderId="5" xfId="0" applyNumberFormat="1" applyBorder="1">
      <alignment vertical="center"/>
    </xf>
    <xf numFmtId="179" fontId="4" fillId="0" borderId="5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9" fillId="0" borderId="0" xfId="2" applyNumberFormat="1" applyFont="1" applyFill="1" applyBorder="1" applyAlignment="1">
      <alignment shrinkToFit="1"/>
    </xf>
    <xf numFmtId="176" fontId="0" fillId="0" borderId="0" xfId="0" applyNumberFormat="1" applyFill="1" applyBorder="1">
      <alignment vertical="center"/>
    </xf>
    <xf numFmtId="178" fontId="3" fillId="0" borderId="0" xfId="2" applyNumberFormat="1" applyFont="1" applyFill="1" applyBorder="1" applyAlignment="1">
      <alignment shrinkToFit="1"/>
    </xf>
    <xf numFmtId="179" fontId="0" fillId="0" borderId="12" xfId="0" applyNumberFormat="1" applyBorder="1">
      <alignment vertical="center"/>
    </xf>
    <xf numFmtId="179" fontId="4" fillId="0" borderId="12" xfId="0" applyNumberFormat="1" applyFont="1" applyBorder="1">
      <alignment vertical="center"/>
    </xf>
    <xf numFmtId="0" fontId="0" fillId="0" borderId="12" xfId="0" applyBorder="1">
      <alignment vertical="center"/>
    </xf>
    <xf numFmtId="176" fontId="9" fillId="0" borderId="0" xfId="2" applyNumberFormat="1" applyFont="1" applyFill="1" applyBorder="1" applyAlignment="1">
      <alignment horizontal="right" shrinkToFit="1"/>
    </xf>
    <xf numFmtId="178" fontId="3" fillId="0" borderId="0" xfId="2" applyNumberFormat="1" applyFont="1" applyFill="1" applyBorder="1" applyAlignment="1">
      <alignment horizontal="right" shrinkToFit="1"/>
    </xf>
    <xf numFmtId="178" fontId="9" fillId="0" borderId="0" xfId="2" applyNumberFormat="1" applyFont="1" applyFill="1" applyBorder="1" applyAlignment="1">
      <alignment shrinkToFit="1"/>
    </xf>
    <xf numFmtId="0" fontId="0" fillId="0" borderId="12" xfId="0" applyFill="1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7" fontId="0" fillId="0" borderId="11" xfId="0" applyNumberFormat="1" applyBorder="1">
      <alignment vertical="center"/>
    </xf>
    <xf numFmtId="176" fontId="9" fillId="0" borderId="11" xfId="2" applyNumberFormat="1" applyFont="1" applyFill="1" applyBorder="1" applyAlignment="1">
      <alignment shrinkToFit="1"/>
    </xf>
    <xf numFmtId="0" fontId="0" fillId="0" borderId="10" xfId="0" applyBorder="1">
      <alignment vertical="center"/>
    </xf>
    <xf numFmtId="0" fontId="0" fillId="0" borderId="0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179" fontId="0" fillId="0" borderId="12" xfId="0" applyNumberFormat="1" applyFill="1" applyBorder="1">
      <alignment vertical="center"/>
    </xf>
    <xf numFmtId="179" fontId="4" fillId="0" borderId="12" xfId="0" applyNumberFormat="1" applyFont="1" applyFill="1" applyBorder="1">
      <alignment vertical="center"/>
    </xf>
    <xf numFmtId="0" fontId="0" fillId="0" borderId="11" xfId="0" applyFill="1" applyBorder="1">
      <alignment vertical="center"/>
    </xf>
    <xf numFmtId="179" fontId="0" fillId="0" borderId="10" xfId="0" applyNumberFormat="1" applyFill="1" applyBorder="1">
      <alignment vertical="center"/>
    </xf>
    <xf numFmtId="179" fontId="4" fillId="0" borderId="10" xfId="0" applyNumberFormat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9" fontId="10" fillId="0" borderId="0" xfId="0" applyNumberFormat="1" applyFont="1" applyBorder="1">
      <alignment vertical="center"/>
    </xf>
    <xf numFmtId="9" fontId="3" fillId="2" borderId="0" xfId="1" applyNumberFormat="1" applyFont="1" applyFill="1" applyBorder="1" applyAlignment="1">
      <alignment horizontal="center" vertical="center"/>
    </xf>
    <xf numFmtId="0" fontId="3" fillId="3" borderId="5" xfId="1" applyFill="1" applyBorder="1" applyAlignment="1">
      <alignment horizontal="center" vertical="center"/>
    </xf>
    <xf numFmtId="0" fontId="3" fillId="3" borderId="12" xfId="1" applyFill="1" applyBorder="1" applyAlignment="1">
      <alignment horizontal="center" vertical="center"/>
    </xf>
    <xf numFmtId="0" fontId="3" fillId="4" borderId="5" xfId="1" applyFill="1" applyBorder="1" applyAlignment="1">
      <alignment horizontal="center" vertical="center"/>
    </xf>
    <xf numFmtId="179" fontId="10" fillId="0" borderId="1" xfId="0" applyNumberFormat="1" applyFont="1" applyBorder="1">
      <alignment vertical="center"/>
    </xf>
    <xf numFmtId="178" fontId="3" fillId="0" borderId="11" xfId="2" applyNumberFormat="1" applyFont="1" applyFill="1" applyBorder="1" applyAlignment="1">
      <alignment shrinkToFit="1"/>
    </xf>
    <xf numFmtId="179" fontId="10" fillId="0" borderId="11" xfId="0" applyNumberFormat="1" applyFont="1" applyBorder="1">
      <alignment vertical="center"/>
    </xf>
    <xf numFmtId="0" fontId="0" fillId="0" borderId="6" xfId="0" applyBorder="1">
      <alignment vertical="center"/>
    </xf>
    <xf numFmtId="0" fontId="3" fillId="2" borderId="0" xfId="1" applyFill="1" applyBorder="1" applyAlignment="1">
      <alignment horizontal="center" vertical="center"/>
    </xf>
    <xf numFmtId="9" fontId="3" fillId="2" borderId="0" xfId="1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78" fontId="3" fillId="0" borderId="1" xfId="2" applyNumberFormat="1" applyFont="1" applyFill="1" applyBorder="1" applyAlignment="1">
      <alignment shrinkToFit="1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176" fontId="0" fillId="0" borderId="15" xfId="0" applyNumberFormat="1" applyBorder="1">
      <alignment vertical="center"/>
    </xf>
    <xf numFmtId="177" fontId="0" fillId="0" borderId="15" xfId="0" applyNumberFormat="1" applyBorder="1">
      <alignment vertical="center"/>
    </xf>
    <xf numFmtId="176" fontId="9" fillId="0" borderId="15" xfId="2" applyNumberFormat="1" applyFont="1" applyFill="1" applyBorder="1" applyAlignment="1">
      <alignment shrinkToFit="1"/>
    </xf>
    <xf numFmtId="178" fontId="3" fillId="0" borderId="15" xfId="2" applyNumberFormat="1" applyFont="1" applyFill="1" applyBorder="1" applyAlignment="1">
      <alignment shrinkToFit="1"/>
    </xf>
    <xf numFmtId="179" fontId="10" fillId="0" borderId="15" xfId="0" applyNumberFormat="1" applyFont="1" applyBorder="1">
      <alignment vertical="center"/>
    </xf>
    <xf numFmtId="179" fontId="0" fillId="0" borderId="13" xfId="0" applyNumberFormat="1" applyBorder="1">
      <alignment vertical="center"/>
    </xf>
    <xf numFmtId="0" fontId="0" fillId="0" borderId="13" xfId="0" applyBorder="1">
      <alignment vertical="center"/>
    </xf>
    <xf numFmtId="178" fontId="9" fillId="0" borderId="15" xfId="2" applyNumberFormat="1" applyFont="1" applyFill="1" applyBorder="1" applyAlignment="1">
      <alignment shrinkToFit="1"/>
    </xf>
    <xf numFmtId="178" fontId="9" fillId="0" borderId="11" xfId="2" applyNumberFormat="1" applyFont="1" applyFill="1" applyBorder="1" applyAlignment="1">
      <alignment shrinkToFit="1"/>
    </xf>
    <xf numFmtId="176" fontId="0" fillId="0" borderId="0" xfId="0" applyNumberFormat="1">
      <alignment vertical="center"/>
    </xf>
    <xf numFmtId="0" fontId="3" fillId="2" borderId="11" xfId="1" applyFill="1" applyBorder="1" applyAlignment="1">
      <alignment horizontal="center" vertical="center"/>
    </xf>
    <xf numFmtId="0" fontId="3" fillId="2" borderId="11" xfId="1" applyFill="1" applyBorder="1" applyAlignment="1">
      <alignment vertical="center"/>
    </xf>
    <xf numFmtId="180" fontId="0" fillId="0" borderId="1" xfId="0" applyNumberForma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11" fillId="0" borderId="0" xfId="1" applyFo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Alignment="1">
      <alignment horizontal="right" vertical="center"/>
    </xf>
    <xf numFmtId="179" fontId="0" fillId="0" borderId="1" xfId="0" applyNumberFormat="1" applyBorder="1">
      <alignment vertical="center"/>
    </xf>
    <xf numFmtId="179" fontId="0" fillId="0" borderId="0" xfId="0" applyNumberFormat="1" applyBorder="1">
      <alignment vertical="center"/>
    </xf>
    <xf numFmtId="179" fontId="0" fillId="0" borderId="15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11" xfId="0" applyNumberFormat="1" applyBorder="1">
      <alignment vertical="center"/>
    </xf>
    <xf numFmtId="177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14" fontId="0" fillId="0" borderId="0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4" fillId="0" borderId="10" xfId="0" applyNumberFormat="1" applyFont="1" applyBorder="1">
      <alignment vertical="center"/>
    </xf>
    <xf numFmtId="179" fontId="0" fillId="0" borderId="3" xfId="0" applyNumberFormat="1" applyBorder="1">
      <alignment vertical="center"/>
    </xf>
    <xf numFmtId="179" fontId="0" fillId="0" borderId="8" xfId="0" applyNumberFormat="1" applyBorder="1">
      <alignment vertical="center"/>
    </xf>
    <xf numFmtId="179" fontId="4" fillId="0" borderId="4" xfId="0" applyNumberFormat="1" applyFont="1" applyBorder="1">
      <alignment vertical="center"/>
    </xf>
    <xf numFmtId="179" fontId="4" fillId="0" borderId="9" xfId="0" applyNumberFormat="1" applyFont="1" applyBorder="1">
      <alignment vertical="center"/>
    </xf>
    <xf numFmtId="0" fontId="0" fillId="0" borderId="0" xfId="0" applyFill="1">
      <alignment vertical="center"/>
    </xf>
    <xf numFmtId="9" fontId="3" fillId="2" borderId="1" xfId="1" applyNumberFormat="1" applyFill="1" applyBorder="1" applyAlignment="1">
      <alignment horizontal="center" vertical="center"/>
    </xf>
    <xf numFmtId="9" fontId="3" fillId="2" borderId="0" xfId="1" applyNumberForma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3" fillId="2" borderId="0" xfId="1" applyFill="1" applyBorder="1" applyAlignment="1">
      <alignment horizontal="center" vertical="center"/>
    </xf>
    <xf numFmtId="0" fontId="3" fillId="3" borderId="3" xfId="1" applyFill="1" applyBorder="1" applyAlignment="1">
      <alignment horizontal="center" vertical="center"/>
    </xf>
    <xf numFmtId="0" fontId="3" fillId="3" borderId="4" xfId="1" applyFill="1" applyBorder="1" applyAlignment="1">
      <alignment horizontal="center" vertical="center"/>
    </xf>
    <xf numFmtId="0" fontId="3" fillId="3" borderId="6" xfId="1" applyFill="1" applyBorder="1" applyAlignment="1">
      <alignment horizontal="center" vertical="center"/>
    </xf>
    <xf numFmtId="0" fontId="3" fillId="3" borderId="7" xfId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6" fillId="0" borderId="0" xfId="0" applyFont="1" applyAlignment="1">
      <alignment horizontal="center" vertical="center"/>
    </xf>
  </cellXfs>
  <cellStyles count="5">
    <cellStyle name="ハイパーリンク" xfId="3" builtinId="8" hidden="1"/>
    <cellStyle name="標準" xfId="0" builtinId="0"/>
    <cellStyle name="標準 2" xfId="2"/>
    <cellStyle name="標準_基礎生産" xfId="1"/>
    <cellStyle name="表示済みのハイパーリンク" xfId="4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workbookViewId="0">
      <selection sqref="A1:D1"/>
    </sheetView>
  </sheetViews>
  <sheetFormatPr baseColWidth="12" defaultColWidth="8.83203125" defaultRowHeight="17" x14ac:dyDescent="0"/>
  <cols>
    <col min="2" max="2" width="10.5" bestFit="1" customWidth="1"/>
    <col min="3" max="3" width="9.5" style="1" bestFit="1" customWidth="1"/>
    <col min="4" max="4" width="10.5" style="1" bestFit="1" customWidth="1"/>
    <col min="5" max="5" width="10.5" style="1" customWidth="1"/>
    <col min="6" max="6" width="6.1640625" bestFit="1" customWidth="1"/>
    <col min="7" max="7" width="10.33203125" customWidth="1"/>
    <col min="10" max="10" width="17.1640625" bestFit="1" customWidth="1"/>
    <col min="17" max="17" width="11.6640625" style="1" bestFit="1" customWidth="1"/>
    <col min="18" max="19" width="10.5" style="1" bestFit="1" customWidth="1"/>
    <col min="20" max="20" width="8.83203125" style="1"/>
    <col min="21" max="21" width="10.5" style="1" bestFit="1" customWidth="1"/>
    <col min="22" max="22" width="8.83203125" style="1"/>
    <col min="23" max="23" width="10.5" style="1" bestFit="1" customWidth="1"/>
    <col min="24" max="24" width="8.83203125" style="1"/>
    <col min="25" max="25" width="13.6640625" style="1" bestFit="1" customWidth="1"/>
    <col min="26" max="26" width="13.6640625" bestFit="1" customWidth="1"/>
    <col min="27" max="27" width="11.6640625" style="1" bestFit="1" customWidth="1"/>
  </cols>
  <sheetData>
    <row r="1" spans="1:27" ht="23">
      <c r="A1" s="123" t="s">
        <v>35</v>
      </c>
      <c r="B1" s="123"/>
      <c r="C1" s="123"/>
      <c r="D1" s="123"/>
      <c r="E1" s="95"/>
      <c r="F1" s="95"/>
      <c r="G1" s="95"/>
      <c r="H1" s="95"/>
      <c r="I1" s="95"/>
      <c r="J1" s="95"/>
      <c r="K1" s="95"/>
      <c r="L1" s="2"/>
      <c r="M1" s="2"/>
      <c r="N1" s="1"/>
      <c r="O1" s="1"/>
      <c r="P1" s="1"/>
    </row>
    <row r="2" spans="1:27">
      <c r="A2" s="1"/>
      <c r="B2" s="1"/>
      <c r="F2" s="1"/>
      <c r="G2" s="1"/>
      <c r="H2" s="1"/>
      <c r="I2" s="82" t="s">
        <v>2</v>
      </c>
      <c r="J2" s="82"/>
      <c r="K2" s="83">
        <v>1.1000000000000001</v>
      </c>
      <c r="L2" s="3"/>
      <c r="M2" s="3"/>
      <c r="N2" s="3"/>
      <c r="O2" s="1"/>
      <c r="P2" s="1"/>
    </row>
    <row r="3" spans="1:27">
      <c r="A3" s="4" t="s">
        <v>0</v>
      </c>
      <c r="B3" s="4"/>
      <c r="C3" s="4"/>
      <c r="D3" s="4"/>
      <c r="E3" s="4"/>
      <c r="F3" s="1"/>
      <c r="G3" s="1"/>
      <c r="H3" s="1"/>
      <c r="I3" s="4" t="s">
        <v>33</v>
      </c>
      <c r="J3" s="4"/>
      <c r="K3" s="84" t="s">
        <v>34</v>
      </c>
      <c r="L3" s="5"/>
      <c r="M3" s="3"/>
      <c r="N3" s="3"/>
      <c r="O3" s="1"/>
      <c r="P3" s="1"/>
    </row>
    <row r="4" spans="1:27">
      <c r="A4" s="4"/>
      <c r="B4" s="4"/>
      <c r="C4" s="4"/>
      <c r="D4" s="4"/>
      <c r="E4" s="4"/>
      <c r="F4" s="1"/>
      <c r="G4" s="1"/>
      <c r="H4" s="1"/>
      <c r="I4" s="82" t="s">
        <v>1</v>
      </c>
      <c r="J4" s="82"/>
      <c r="K4" s="85">
        <v>1.0249999999999999</v>
      </c>
      <c r="L4" s="3"/>
      <c r="M4" s="3"/>
      <c r="N4" s="3"/>
      <c r="O4" s="1"/>
      <c r="P4" s="1"/>
    </row>
    <row r="5" spans="1:27">
      <c r="B5" s="4"/>
      <c r="C5" s="4"/>
      <c r="D5" s="4"/>
      <c r="E5" s="4"/>
      <c r="F5" s="1"/>
      <c r="G5" s="1"/>
      <c r="H5" s="1"/>
      <c r="I5" s="82" t="s">
        <v>3</v>
      </c>
      <c r="J5" s="82"/>
      <c r="K5" s="86">
        <v>99</v>
      </c>
      <c r="L5" s="3"/>
      <c r="M5" s="3"/>
      <c r="N5" s="3"/>
      <c r="O5" s="1"/>
      <c r="P5" s="1"/>
    </row>
    <row r="6" spans="1:27">
      <c r="A6" s="1"/>
      <c r="B6" s="1"/>
      <c r="F6" s="1"/>
      <c r="G6" s="1"/>
      <c r="H6" s="1"/>
      <c r="I6" s="1"/>
      <c r="J6" s="1"/>
      <c r="K6" s="1"/>
      <c r="L6" s="1"/>
      <c r="M6" s="1"/>
      <c r="N6" s="1"/>
      <c r="O6" s="1"/>
      <c r="P6" s="1" t="s">
        <v>4</v>
      </c>
    </row>
    <row r="7" spans="1:27">
      <c r="A7" s="111" t="s">
        <v>5</v>
      </c>
      <c r="B7" s="111" t="s">
        <v>6</v>
      </c>
      <c r="C7" s="111" t="s">
        <v>28</v>
      </c>
      <c r="D7" s="111" t="s">
        <v>29</v>
      </c>
      <c r="E7" s="111" t="s">
        <v>26</v>
      </c>
      <c r="F7" s="111" t="s">
        <v>8</v>
      </c>
      <c r="G7" s="106" t="s">
        <v>7</v>
      </c>
      <c r="H7" s="108"/>
      <c r="I7" s="108"/>
      <c r="J7" s="108" t="s">
        <v>9</v>
      </c>
      <c r="K7" s="108"/>
      <c r="L7" s="108"/>
      <c r="M7" s="108"/>
      <c r="N7" s="6"/>
      <c r="O7" s="7" t="s">
        <v>10</v>
      </c>
      <c r="P7" s="111" t="s">
        <v>11</v>
      </c>
      <c r="Q7" s="113" t="s">
        <v>36</v>
      </c>
      <c r="R7" s="114"/>
      <c r="S7" s="117" t="s">
        <v>37</v>
      </c>
      <c r="T7" s="118"/>
      <c r="U7" s="117" t="s">
        <v>38</v>
      </c>
      <c r="V7" s="118"/>
      <c r="W7" s="117" t="s">
        <v>39</v>
      </c>
      <c r="X7" s="118"/>
      <c r="Y7" s="121" t="s">
        <v>40</v>
      </c>
      <c r="Z7" s="121" t="s">
        <v>46</v>
      </c>
      <c r="AA7" s="109" t="s">
        <v>41</v>
      </c>
    </row>
    <row r="8" spans="1:27">
      <c r="A8" s="112"/>
      <c r="B8" s="112"/>
      <c r="C8" s="112"/>
      <c r="D8" s="112"/>
      <c r="E8" s="112"/>
      <c r="F8" s="112"/>
      <c r="G8" s="107"/>
      <c r="H8" s="9" t="s">
        <v>12</v>
      </c>
      <c r="I8" s="9" t="s">
        <v>13</v>
      </c>
      <c r="J8" s="9" t="s">
        <v>14</v>
      </c>
      <c r="K8" s="10" t="s">
        <v>15</v>
      </c>
      <c r="L8" s="10" t="s">
        <v>16</v>
      </c>
      <c r="M8" s="10" t="s">
        <v>17</v>
      </c>
      <c r="N8" s="10" t="s">
        <v>18</v>
      </c>
      <c r="O8" s="10" t="s">
        <v>19</v>
      </c>
      <c r="P8" s="112"/>
      <c r="Q8" s="115"/>
      <c r="R8" s="116"/>
      <c r="S8" s="119"/>
      <c r="T8" s="120"/>
      <c r="U8" s="119"/>
      <c r="V8" s="120"/>
      <c r="W8" s="119"/>
      <c r="X8" s="120"/>
      <c r="Y8" s="122"/>
      <c r="Z8" s="122"/>
      <c r="AA8" s="110"/>
    </row>
    <row r="9" spans="1:27" ht="15.75" customHeight="1">
      <c r="A9" s="112"/>
      <c r="B9" s="79" t="s">
        <v>32</v>
      </c>
      <c r="C9" s="58" t="s">
        <v>30</v>
      </c>
      <c r="D9" s="58" t="s">
        <v>30</v>
      </c>
      <c r="E9" s="10" t="s">
        <v>27</v>
      </c>
      <c r="F9" s="58" t="s">
        <v>20</v>
      </c>
      <c r="G9" s="59" t="s">
        <v>31</v>
      </c>
      <c r="H9" s="8" t="s">
        <v>21</v>
      </c>
      <c r="I9" s="8" t="s">
        <v>21</v>
      </c>
      <c r="J9" s="50" t="s">
        <v>22</v>
      </c>
      <c r="K9" s="78" t="s">
        <v>23</v>
      </c>
      <c r="L9" s="78" t="s">
        <v>23</v>
      </c>
      <c r="M9" s="78" t="s">
        <v>24</v>
      </c>
      <c r="N9" s="78" t="s">
        <v>24</v>
      </c>
      <c r="O9" s="10" t="s">
        <v>24</v>
      </c>
      <c r="P9" s="10" t="s">
        <v>25</v>
      </c>
      <c r="Q9" s="51" t="s">
        <v>42</v>
      </c>
      <c r="R9" s="51" t="s">
        <v>43</v>
      </c>
      <c r="S9" s="60" t="s">
        <v>42</v>
      </c>
      <c r="T9" s="60" t="s">
        <v>43</v>
      </c>
      <c r="U9" s="60" t="s">
        <v>42</v>
      </c>
      <c r="V9" s="60" t="s">
        <v>43</v>
      </c>
      <c r="W9" s="51" t="s">
        <v>42</v>
      </c>
      <c r="X9" s="51" t="s">
        <v>43</v>
      </c>
      <c r="Y9" s="52" t="s">
        <v>44</v>
      </c>
      <c r="Z9" s="52" t="s">
        <v>47</v>
      </c>
      <c r="AA9" s="53" t="s">
        <v>45</v>
      </c>
    </row>
    <row r="10" spans="1:27">
      <c r="A10" s="11">
        <v>10</v>
      </c>
      <c r="B10" s="48">
        <v>41166</v>
      </c>
      <c r="C10" s="80">
        <v>68</v>
      </c>
      <c r="D10" s="80">
        <v>168</v>
      </c>
      <c r="E10" s="80">
        <v>3.9</v>
      </c>
      <c r="F10" s="13">
        <v>5</v>
      </c>
      <c r="G10" s="12">
        <v>750</v>
      </c>
      <c r="H10" s="14">
        <v>0.16500000000000001</v>
      </c>
      <c r="I10" s="14"/>
      <c r="J10" s="15">
        <v>9.9930000000000005E-2</v>
      </c>
      <c r="K10" s="24">
        <v>3.1300000000000001E-2</v>
      </c>
      <c r="M10" s="26">
        <v>1.1851</v>
      </c>
      <c r="O10" s="54">
        <v>1.085</v>
      </c>
      <c r="P10" s="13">
        <v>1923.3</v>
      </c>
      <c r="Q10" s="17">
        <f>K10/(H10)*10^3</f>
        <v>189.69696969696969</v>
      </c>
      <c r="R10" s="17"/>
      <c r="S10" s="17">
        <f>M10-$O10</f>
        <v>0.10010000000000008</v>
      </c>
      <c r="T10" s="17"/>
      <c r="U10" s="17">
        <f>((($J10*13/85*$K$5/100)/13*10^6)*1000/25*600*10^-6/H10+($K$2/100)*$P10)/($P10+(($J10*13/85*$K$5/100)/13*10^6)*1000/25*600*10^-6*1000/300)*100</f>
        <v>9.4449719395476279</v>
      </c>
      <c r="V10" s="101"/>
      <c r="W10" s="18">
        <f>Q10*S10/(U10-$O10)/2*$K$4</f>
        <v>1.1640818578146175</v>
      </c>
      <c r="X10" s="103"/>
      <c r="Y10" s="18">
        <f>W10-X10</f>
        <v>1.1640818578146175</v>
      </c>
      <c r="Z10" s="18">
        <f>Y10/AA10</f>
        <v>1.1301765609850656</v>
      </c>
      <c r="AA10" s="19">
        <v>1.03</v>
      </c>
    </row>
    <row r="11" spans="1:27">
      <c r="A11" s="124"/>
      <c r="B11" s="47"/>
      <c r="C11" s="47"/>
      <c r="D11" s="47"/>
      <c r="E11" s="47"/>
      <c r="F11" s="21"/>
      <c r="G11" s="21">
        <v>325</v>
      </c>
      <c r="H11" s="22">
        <v>0.26500000000000001</v>
      </c>
      <c r="I11" s="22"/>
      <c r="J11" s="23">
        <v>9.9930000000000005E-2</v>
      </c>
      <c r="K11" s="30">
        <v>4.8399999999999999E-2</v>
      </c>
      <c r="M11" s="31">
        <v>1.2145999999999999</v>
      </c>
      <c r="O11" s="49">
        <v>1.085</v>
      </c>
      <c r="P11" s="21">
        <v>1923.3</v>
      </c>
      <c r="Q11" s="27">
        <f t="shared" ref="Q11:Q74" si="0">K11/(H11)*10^3</f>
        <v>182.64150943396226</v>
      </c>
      <c r="R11" s="27"/>
      <c r="S11" s="27">
        <f t="shared" ref="S11:S74" si="1">M11-$O11</f>
        <v>0.12959999999999994</v>
      </c>
      <c r="T11" s="27"/>
      <c r="U11" s="27">
        <f t="shared" ref="U11:U74" si="2">((($J11*13/85*$K$5/100)/13*10^6)*1000/25*600*10^-6/H11+($K$2/100)*$P11)/($P11+(($J11*13/85*$K$5/100)/13*10^6)*1000/25*600*10^-6*1000/300)*100</f>
        <v>6.2767582316914634</v>
      </c>
      <c r="V11" s="102"/>
      <c r="W11" s="28">
        <f t="shared" ref="W11:W74" si="3">Q11*S11/(U11-$O11)/2*$K$4</f>
        <v>2.3365974521990589</v>
      </c>
      <c r="X11" s="104"/>
      <c r="Y11" s="28">
        <f t="shared" ref="Y11:Y41" si="4">W11-X11</f>
        <v>2.3365974521990589</v>
      </c>
      <c r="Z11" s="28">
        <f t="shared" ref="Z11:Z74" si="5">Y11/AA11</f>
        <v>2.2685412157272418</v>
      </c>
      <c r="AA11" s="29">
        <v>1.03</v>
      </c>
    </row>
    <row r="12" spans="1:27">
      <c r="A12" s="20"/>
      <c r="B12" s="47"/>
      <c r="C12" s="47"/>
      <c r="D12" s="47"/>
      <c r="E12" s="47"/>
      <c r="F12" s="21"/>
      <c r="G12" s="21">
        <v>198</v>
      </c>
      <c r="H12" s="22">
        <v>0.185</v>
      </c>
      <c r="I12" s="22"/>
      <c r="J12" s="23">
        <v>9.9930000000000005E-2</v>
      </c>
      <c r="K12" s="24">
        <v>3.27E-2</v>
      </c>
      <c r="M12" s="32">
        <v>1.2564</v>
      </c>
      <c r="O12" s="49">
        <v>1.085</v>
      </c>
      <c r="P12" s="21">
        <v>1923.3</v>
      </c>
      <c r="Q12" s="27">
        <f t="shared" si="0"/>
        <v>176.75675675675674</v>
      </c>
      <c r="R12" s="27"/>
      <c r="S12" s="27">
        <f t="shared" si="1"/>
        <v>0.1714</v>
      </c>
      <c r="T12" s="27"/>
      <c r="U12" s="27">
        <f t="shared" si="2"/>
        <v>8.5373215259455897</v>
      </c>
      <c r="V12" s="27"/>
      <c r="W12" s="28">
        <f t="shared" si="3"/>
        <v>2.0834790006507786</v>
      </c>
      <c r="X12" s="28"/>
      <c r="Y12" s="28">
        <f t="shared" si="4"/>
        <v>2.0834790006507786</v>
      </c>
      <c r="Z12" s="28">
        <f t="shared" si="5"/>
        <v>2.0227951462628919</v>
      </c>
      <c r="AA12" s="29">
        <v>1.03</v>
      </c>
    </row>
    <row r="13" spans="1:27">
      <c r="A13" s="20"/>
      <c r="B13" s="47"/>
      <c r="C13" s="47"/>
      <c r="D13" s="47"/>
      <c r="E13" s="47"/>
      <c r="F13" s="21"/>
      <c r="G13" s="21">
        <v>73</v>
      </c>
      <c r="H13" s="22">
        <v>0.26500000000000001</v>
      </c>
      <c r="I13" s="22"/>
      <c r="J13" s="23">
        <v>9.9930000000000005E-2</v>
      </c>
      <c r="K13" s="24">
        <v>4.02E-2</v>
      </c>
      <c r="M13" s="32">
        <v>1.2693000000000001</v>
      </c>
      <c r="O13" s="49">
        <v>1.085</v>
      </c>
      <c r="P13" s="21">
        <v>1923.3</v>
      </c>
      <c r="Q13" s="27">
        <f t="shared" si="0"/>
        <v>151.69811320754718</v>
      </c>
      <c r="R13" s="27"/>
      <c r="S13" s="27">
        <f t="shared" si="1"/>
        <v>0.18430000000000013</v>
      </c>
      <c r="T13" s="27"/>
      <c r="U13" s="27">
        <f t="shared" si="2"/>
        <v>6.2767582316914634</v>
      </c>
      <c r="V13" s="27"/>
      <c r="W13" s="28">
        <f t="shared" si="3"/>
        <v>2.7598464760769854</v>
      </c>
      <c r="X13" s="28"/>
      <c r="Y13" s="28">
        <f t="shared" si="4"/>
        <v>2.7598464760769854</v>
      </c>
      <c r="Z13" s="28">
        <f t="shared" si="5"/>
        <v>2.6794625981329956</v>
      </c>
      <c r="AA13" s="29">
        <v>1.03</v>
      </c>
    </row>
    <row r="14" spans="1:27">
      <c r="A14" s="20"/>
      <c r="B14" s="47"/>
      <c r="C14" s="47"/>
      <c r="D14" s="47"/>
      <c r="E14" s="47"/>
      <c r="F14" s="21"/>
      <c r="G14" s="39">
        <v>47</v>
      </c>
      <c r="H14" s="22">
        <v>0.26500000000000001</v>
      </c>
      <c r="I14" s="22"/>
      <c r="J14" s="23">
        <v>9.9930000000000005E-2</v>
      </c>
      <c r="K14" s="24">
        <v>3.6700000000000003E-2</v>
      </c>
      <c r="M14" s="26">
        <v>1.2521</v>
      </c>
      <c r="O14" s="49">
        <v>1.085</v>
      </c>
      <c r="P14" s="21">
        <v>1923.3</v>
      </c>
      <c r="Q14" s="27">
        <f t="shared" si="0"/>
        <v>138.49056603773585</v>
      </c>
      <c r="R14" s="27"/>
      <c r="S14" s="27">
        <f t="shared" si="1"/>
        <v>0.16710000000000003</v>
      </c>
      <c r="T14" s="27"/>
      <c r="U14" s="27">
        <f t="shared" si="2"/>
        <v>6.2767582316914634</v>
      </c>
      <c r="V14" s="27"/>
      <c r="W14" s="28">
        <f t="shared" si="3"/>
        <v>2.2844205051513229</v>
      </c>
      <c r="X14" s="28"/>
      <c r="Y14" s="28">
        <f t="shared" si="4"/>
        <v>2.2844205051513229</v>
      </c>
      <c r="Z14" s="28">
        <f t="shared" si="5"/>
        <v>2.2178839855838084</v>
      </c>
      <c r="AA14" s="29">
        <v>1.03</v>
      </c>
    </row>
    <row r="15" spans="1:27">
      <c r="A15" s="20"/>
      <c r="B15" s="47"/>
      <c r="C15" s="47"/>
      <c r="D15" s="47"/>
      <c r="E15" s="47"/>
      <c r="F15" s="21"/>
      <c r="G15" s="39">
        <v>18</v>
      </c>
      <c r="H15" s="22">
        <v>0.26500000000000001</v>
      </c>
      <c r="I15" s="22"/>
      <c r="J15" s="23">
        <v>9.9930000000000005E-2</v>
      </c>
      <c r="K15" s="24">
        <v>4.5100000000000001E-2</v>
      </c>
      <c r="M15" s="26">
        <v>1.1375999999999999</v>
      </c>
      <c r="O15" s="49">
        <v>1.085</v>
      </c>
      <c r="P15" s="21">
        <v>1923.3</v>
      </c>
      <c r="Q15" s="27">
        <f t="shared" si="0"/>
        <v>170.18867924528303</v>
      </c>
      <c r="R15" s="27"/>
      <c r="S15" s="27">
        <f t="shared" si="1"/>
        <v>5.259999999999998E-2</v>
      </c>
      <c r="T15" s="27"/>
      <c r="U15" s="27">
        <f t="shared" si="2"/>
        <v>6.2767582316914634</v>
      </c>
      <c r="V15" s="27"/>
      <c r="W15" s="28">
        <f t="shared" si="3"/>
        <v>0.88368161921515365</v>
      </c>
      <c r="X15" s="28"/>
      <c r="Y15" s="28">
        <f t="shared" si="4"/>
        <v>0.88368161921515365</v>
      </c>
      <c r="Z15" s="28">
        <f t="shared" si="5"/>
        <v>0.85794331962636272</v>
      </c>
      <c r="AA15" s="29">
        <v>1.03</v>
      </c>
    </row>
    <row r="16" spans="1:27">
      <c r="A16" s="20"/>
      <c r="B16" s="47"/>
      <c r="C16" s="47"/>
      <c r="D16" s="47"/>
      <c r="E16" s="47"/>
      <c r="F16" s="21"/>
      <c r="G16" s="39">
        <v>8</v>
      </c>
      <c r="H16" s="22">
        <v>0.26500000000000001</v>
      </c>
      <c r="I16" s="22"/>
      <c r="J16" s="23">
        <v>9.9930000000000005E-2</v>
      </c>
      <c r="K16" s="24">
        <v>3.5200000000000002E-2</v>
      </c>
      <c r="M16" s="26">
        <v>1.1123000000000001</v>
      </c>
      <c r="O16" s="49">
        <v>1.085</v>
      </c>
      <c r="P16" s="21">
        <v>1923.3</v>
      </c>
      <c r="Q16" s="27">
        <f t="shared" si="0"/>
        <v>132.83018867924528</v>
      </c>
      <c r="R16" s="27"/>
      <c r="S16" s="27">
        <f t="shared" si="1"/>
        <v>2.7300000000000102E-2</v>
      </c>
      <c r="T16" s="27"/>
      <c r="U16" s="27">
        <f t="shared" si="2"/>
        <v>6.2767582316914634</v>
      </c>
      <c r="V16" s="27"/>
      <c r="W16" s="28">
        <f t="shared" si="3"/>
        <v>0.35796358274430179</v>
      </c>
      <c r="X16" s="28"/>
      <c r="Y16" s="28">
        <f t="shared" si="4"/>
        <v>0.35796358274430179</v>
      </c>
      <c r="Z16" s="28">
        <f t="shared" si="5"/>
        <v>0.34753745897505028</v>
      </c>
      <c r="AA16" s="29">
        <v>1.03</v>
      </c>
    </row>
    <row r="17" spans="1:27">
      <c r="A17" s="20"/>
      <c r="B17" s="47"/>
      <c r="C17" s="47"/>
      <c r="D17" s="47"/>
      <c r="E17" s="47"/>
      <c r="F17" s="21"/>
      <c r="G17" s="39">
        <v>3</v>
      </c>
      <c r="H17" s="22">
        <v>0.26500000000000001</v>
      </c>
      <c r="I17" s="22"/>
      <c r="J17" s="23">
        <v>9.9930000000000005E-2</v>
      </c>
      <c r="K17" s="24">
        <v>3.6700000000000003E-2</v>
      </c>
      <c r="M17" s="26">
        <v>1.0891</v>
      </c>
      <c r="O17" s="49">
        <v>1.085</v>
      </c>
      <c r="P17" s="21">
        <v>1923.3</v>
      </c>
      <c r="Q17" s="27">
        <f t="shared" si="0"/>
        <v>138.49056603773585</v>
      </c>
      <c r="R17" s="27"/>
      <c r="S17" s="27">
        <f t="shared" si="1"/>
        <v>4.0999999999999925E-3</v>
      </c>
      <c r="T17" s="27"/>
      <c r="U17" s="27">
        <f t="shared" si="2"/>
        <v>6.2767582316914634</v>
      </c>
      <c r="V17" s="27"/>
      <c r="W17" s="28">
        <f t="shared" si="3"/>
        <v>5.6051011796052701E-2</v>
      </c>
      <c r="X17" s="28"/>
      <c r="Y17" s="28">
        <f t="shared" si="4"/>
        <v>5.6051011796052701E-2</v>
      </c>
      <c r="Z17" s="28">
        <f t="shared" si="5"/>
        <v>5.4418458054420096E-2</v>
      </c>
      <c r="AA17" s="33">
        <v>1.03</v>
      </c>
    </row>
    <row r="18" spans="1:27">
      <c r="A18" s="20"/>
      <c r="B18" s="47"/>
      <c r="C18" s="47"/>
      <c r="D18" s="47"/>
      <c r="E18" s="47"/>
      <c r="F18" s="21"/>
      <c r="G18" s="39">
        <v>1</v>
      </c>
      <c r="H18" s="22">
        <v>0.26500000000000001</v>
      </c>
      <c r="I18" s="22"/>
      <c r="J18" s="23">
        <v>9.9930000000000005E-2</v>
      </c>
      <c r="K18" s="24">
        <v>3.3799999999999997E-2</v>
      </c>
      <c r="M18" s="26">
        <v>1.0823</v>
      </c>
      <c r="O18" s="49">
        <v>1.085</v>
      </c>
      <c r="P18" s="21">
        <v>1923.3</v>
      </c>
      <c r="Q18" s="27">
        <f t="shared" si="0"/>
        <v>127.54716981132074</v>
      </c>
      <c r="R18" s="27"/>
      <c r="S18" s="27">
        <f t="shared" si="1"/>
        <v>-2.6999999999999247E-3</v>
      </c>
      <c r="T18" s="27"/>
      <c r="U18" s="27">
        <f t="shared" si="2"/>
        <v>6.2767582316914634</v>
      </c>
      <c r="V18" s="27"/>
      <c r="W18" s="28">
        <f t="shared" si="3"/>
        <v>-3.3994918166462648E-2</v>
      </c>
      <c r="X18" s="28"/>
      <c r="Y18" s="28">
        <f t="shared" si="4"/>
        <v>-3.3994918166462648E-2</v>
      </c>
      <c r="Z18" s="28">
        <f t="shared" si="5"/>
        <v>-3.3004774918895773E-2</v>
      </c>
      <c r="AA18" s="33">
        <v>1.03</v>
      </c>
    </row>
    <row r="19" spans="1:27">
      <c r="A19" s="64"/>
      <c r="B19" s="65"/>
      <c r="C19" s="65"/>
      <c r="D19" s="65"/>
      <c r="E19" s="65"/>
      <c r="F19" s="67"/>
      <c r="G19" s="66">
        <v>1</v>
      </c>
      <c r="H19" s="68">
        <v>0.26500000000000001</v>
      </c>
      <c r="I19" s="68"/>
      <c r="J19" s="69">
        <v>9.9930000000000005E-2</v>
      </c>
      <c r="K19" s="70">
        <v>3.39E-2</v>
      </c>
      <c r="L19" s="67"/>
      <c r="M19" s="71">
        <v>1.081</v>
      </c>
      <c r="N19" s="67"/>
      <c r="O19" s="72">
        <v>1.085</v>
      </c>
      <c r="P19" s="67">
        <v>1923.3</v>
      </c>
      <c r="Q19" s="99">
        <f t="shared" si="0"/>
        <v>127.92452830188678</v>
      </c>
      <c r="R19" s="99"/>
      <c r="S19" s="99">
        <f t="shared" si="1"/>
        <v>-4.0000000000000036E-3</v>
      </c>
      <c r="T19" s="99"/>
      <c r="U19" s="99">
        <f t="shared" si="2"/>
        <v>6.2767582316914634</v>
      </c>
      <c r="V19" s="99"/>
      <c r="W19" s="100">
        <f t="shared" si="3"/>
        <v>-5.0511844218414072E-2</v>
      </c>
      <c r="X19" s="100"/>
      <c r="Y19" s="28">
        <f t="shared" si="4"/>
        <v>-5.0511844218414072E-2</v>
      </c>
      <c r="Z19" s="28">
        <f t="shared" si="5"/>
        <v>-4.9040625454770941E-2</v>
      </c>
      <c r="AA19" s="74">
        <v>1.03</v>
      </c>
    </row>
    <row r="20" spans="1:27">
      <c r="A20" s="20">
        <v>10</v>
      </c>
      <c r="B20" s="62">
        <v>41166</v>
      </c>
      <c r="C20" s="81">
        <v>68</v>
      </c>
      <c r="D20" s="81">
        <v>168</v>
      </c>
      <c r="E20" s="96">
        <v>8.9</v>
      </c>
      <c r="F20" s="21">
        <v>5</v>
      </c>
      <c r="G20" s="63">
        <v>767</v>
      </c>
      <c r="H20" s="22">
        <v>0.26500000000000001</v>
      </c>
      <c r="I20" s="22"/>
      <c r="J20" s="23">
        <v>9.9930000000000005E-2</v>
      </c>
      <c r="K20" s="30">
        <v>3.2199999999999999E-2</v>
      </c>
      <c r="L20" s="25"/>
      <c r="M20" s="31">
        <v>1.1073999999999999</v>
      </c>
      <c r="N20" s="21"/>
      <c r="O20" s="49">
        <v>1.085</v>
      </c>
      <c r="P20" s="21">
        <v>1923.3</v>
      </c>
      <c r="Q20" s="17">
        <f t="shared" si="0"/>
        <v>121.50943396226414</v>
      </c>
      <c r="R20" s="17"/>
      <c r="S20" s="17">
        <f t="shared" si="1"/>
        <v>2.2399999999999975E-2</v>
      </c>
      <c r="T20" s="17"/>
      <c r="U20" s="17">
        <f t="shared" si="2"/>
        <v>6.2767582316914634</v>
      </c>
      <c r="V20" s="17"/>
      <c r="W20" s="18">
        <f t="shared" si="3"/>
        <v>0.26868129054467277</v>
      </c>
      <c r="X20" s="18"/>
      <c r="Y20" s="18">
        <f t="shared" si="4"/>
        <v>0.26868129054467277</v>
      </c>
      <c r="Z20" s="18">
        <f t="shared" si="5"/>
        <v>0.2608556218880318</v>
      </c>
      <c r="AA20" s="29">
        <v>1.03</v>
      </c>
    </row>
    <row r="21" spans="1:27">
      <c r="A21" s="20"/>
      <c r="B21" s="47"/>
      <c r="C21" s="47"/>
      <c r="D21" s="47"/>
      <c r="E21" s="47" t="s">
        <v>49</v>
      </c>
      <c r="F21" s="21"/>
      <c r="G21" s="39">
        <v>375</v>
      </c>
      <c r="H21" s="22">
        <v>0.26500000000000001</v>
      </c>
      <c r="I21" s="22"/>
      <c r="J21" s="23">
        <v>9.9930000000000005E-2</v>
      </c>
      <c r="K21" s="24">
        <v>3.09E-2</v>
      </c>
      <c r="L21" s="25"/>
      <c r="M21" s="32">
        <v>1.1833</v>
      </c>
      <c r="N21" s="21"/>
      <c r="O21" s="49">
        <v>1.085</v>
      </c>
      <c r="P21" s="21">
        <v>1923.3</v>
      </c>
      <c r="Q21" s="27">
        <f t="shared" si="0"/>
        <v>116.60377358490565</v>
      </c>
      <c r="R21" s="27"/>
      <c r="S21" s="27">
        <f t="shared" si="1"/>
        <v>9.8300000000000054E-2</v>
      </c>
      <c r="T21" s="27"/>
      <c r="U21" s="27">
        <f t="shared" si="2"/>
        <v>6.2767582316914634</v>
      </c>
      <c r="V21" s="27"/>
      <c r="W21" s="28">
        <f t="shared" si="3"/>
        <v>1.1314764856792487</v>
      </c>
      <c r="X21" s="28"/>
      <c r="Y21" s="28">
        <f t="shared" si="4"/>
        <v>1.1314764856792487</v>
      </c>
      <c r="Z21" s="28">
        <f t="shared" si="5"/>
        <v>1.0985208598827658</v>
      </c>
      <c r="AA21" s="29">
        <v>1.03</v>
      </c>
    </row>
    <row r="22" spans="1:27">
      <c r="A22" s="40"/>
      <c r="B22" s="46"/>
      <c r="C22" s="46"/>
      <c r="D22" s="46"/>
      <c r="E22" s="46"/>
      <c r="F22" s="39"/>
      <c r="G22" s="39">
        <v>240</v>
      </c>
      <c r="H22" s="25">
        <v>0.26500000000000001</v>
      </c>
      <c r="I22" s="25"/>
      <c r="J22" s="23">
        <v>9.9930000000000005E-2</v>
      </c>
      <c r="K22" s="24">
        <v>3.5299999999999998E-2</v>
      </c>
      <c r="L22" s="25"/>
      <c r="M22" s="32">
        <v>1.1904999999999999</v>
      </c>
      <c r="N22" s="21"/>
      <c r="O22" s="49">
        <v>1.085</v>
      </c>
      <c r="P22" s="21">
        <v>1923.3</v>
      </c>
      <c r="Q22" s="41">
        <f t="shared" si="0"/>
        <v>133.20754716981131</v>
      </c>
      <c r="R22" s="41"/>
      <c r="S22" s="41">
        <f t="shared" si="1"/>
        <v>0.10549999999999993</v>
      </c>
      <c r="T22" s="41"/>
      <c r="U22" s="41">
        <f t="shared" si="2"/>
        <v>6.2767582316914634</v>
      </c>
      <c r="V22" s="41"/>
      <c r="W22" s="42">
        <f t="shared" si="3"/>
        <v>1.387269060811257</v>
      </c>
      <c r="X22" s="42"/>
      <c r="Y22" s="42">
        <f t="shared" si="4"/>
        <v>1.387269060811257</v>
      </c>
      <c r="Z22" s="42">
        <f t="shared" si="5"/>
        <v>1.3468631658361718</v>
      </c>
      <c r="AA22" s="33">
        <v>1.03</v>
      </c>
    </row>
    <row r="23" spans="1:27">
      <c r="A23" s="40"/>
      <c r="B23" s="46"/>
      <c r="C23" s="46"/>
      <c r="D23" s="46"/>
      <c r="E23" s="46"/>
      <c r="F23" s="39"/>
      <c r="G23" s="39">
        <v>84</v>
      </c>
      <c r="H23" s="25">
        <v>0.26500000000000001</v>
      </c>
      <c r="I23" s="25"/>
      <c r="J23" s="23">
        <v>9.9930000000000005E-2</v>
      </c>
      <c r="K23" s="24">
        <v>3.5000000000000003E-2</v>
      </c>
      <c r="L23" s="25"/>
      <c r="M23" s="26">
        <v>1.2023999999999999</v>
      </c>
      <c r="N23" s="21"/>
      <c r="O23" s="49">
        <v>1.085</v>
      </c>
      <c r="P23" s="21">
        <v>1923.3</v>
      </c>
      <c r="Q23" s="41">
        <f t="shared" si="0"/>
        <v>132.0754716981132</v>
      </c>
      <c r="R23" s="41"/>
      <c r="S23" s="41">
        <f t="shared" si="1"/>
        <v>0.11739999999999995</v>
      </c>
      <c r="T23" s="41"/>
      <c r="U23" s="41">
        <f t="shared" si="2"/>
        <v>6.2767582316914634</v>
      </c>
      <c r="V23" s="41"/>
      <c r="W23" s="42">
        <f t="shared" si="3"/>
        <v>1.5306280818102003</v>
      </c>
      <c r="X23" s="42"/>
      <c r="Y23" s="42">
        <f t="shared" si="4"/>
        <v>1.5306280818102003</v>
      </c>
      <c r="Z23" s="42">
        <f t="shared" si="5"/>
        <v>1.4860466813691264</v>
      </c>
      <c r="AA23" s="33">
        <v>1.03</v>
      </c>
    </row>
    <row r="24" spans="1:27">
      <c r="A24" s="40"/>
      <c r="B24" s="46"/>
      <c r="C24" s="46"/>
      <c r="D24" s="46"/>
      <c r="E24" s="46"/>
      <c r="F24" s="39"/>
      <c r="G24" s="39">
        <v>58</v>
      </c>
      <c r="H24" s="25">
        <v>0.26500000000000001</v>
      </c>
      <c r="I24" s="25"/>
      <c r="J24" s="23">
        <v>9.9930000000000005E-2</v>
      </c>
      <c r="K24" s="24">
        <v>3.2399999999999998E-2</v>
      </c>
      <c r="L24" s="25"/>
      <c r="M24" s="26">
        <v>1.2254</v>
      </c>
      <c r="N24" s="21"/>
      <c r="O24" s="49">
        <v>1.085</v>
      </c>
      <c r="P24" s="21">
        <v>1923.3</v>
      </c>
      <c r="Q24" s="41">
        <f t="shared" si="0"/>
        <v>122.26415094339622</v>
      </c>
      <c r="R24" s="41"/>
      <c r="S24" s="41">
        <f t="shared" si="1"/>
        <v>0.14040000000000008</v>
      </c>
      <c r="T24" s="41"/>
      <c r="U24" s="41">
        <f t="shared" si="2"/>
        <v>6.2767582316914634</v>
      </c>
      <c r="V24" s="41"/>
      <c r="W24" s="42">
        <f t="shared" si="3"/>
        <v>1.6945159209129557</v>
      </c>
      <c r="X24" s="42"/>
      <c r="Y24" s="42">
        <f t="shared" si="4"/>
        <v>1.6945159209129557</v>
      </c>
      <c r="Z24" s="42">
        <f t="shared" si="5"/>
        <v>1.6451610882650054</v>
      </c>
      <c r="AA24" s="33">
        <v>1.03</v>
      </c>
    </row>
    <row r="25" spans="1:27">
      <c r="A25" s="40"/>
      <c r="B25" s="46"/>
      <c r="C25" s="46"/>
      <c r="D25" s="46"/>
      <c r="E25" s="46"/>
      <c r="F25" s="39"/>
      <c r="G25" s="39">
        <v>24</v>
      </c>
      <c r="H25" s="25">
        <v>0.26500000000000001</v>
      </c>
      <c r="I25" s="25"/>
      <c r="J25" s="23">
        <v>9.9930000000000005E-2</v>
      </c>
      <c r="K25" s="24">
        <v>3.8199999999999998E-2</v>
      </c>
      <c r="L25" s="25"/>
      <c r="M25" s="26">
        <v>1.2049000000000001</v>
      </c>
      <c r="N25" s="21"/>
      <c r="O25" s="49">
        <v>1.085</v>
      </c>
      <c r="P25" s="21">
        <v>1923.3</v>
      </c>
      <c r="Q25" s="41">
        <f t="shared" si="0"/>
        <v>144.15094339622638</v>
      </c>
      <c r="R25" s="41"/>
      <c r="S25" s="41">
        <f t="shared" si="1"/>
        <v>0.11990000000000012</v>
      </c>
      <c r="T25" s="41"/>
      <c r="U25" s="41">
        <f t="shared" si="2"/>
        <v>6.2767582316914634</v>
      </c>
      <c r="V25" s="41"/>
      <c r="W25" s="42">
        <f t="shared" si="3"/>
        <v>1.7061455652824171</v>
      </c>
      <c r="X25" s="42"/>
      <c r="Y25" s="42">
        <f t="shared" si="4"/>
        <v>1.7061455652824171</v>
      </c>
      <c r="Z25" s="42">
        <f t="shared" si="5"/>
        <v>1.6564520051285603</v>
      </c>
      <c r="AA25" s="33">
        <v>1.03</v>
      </c>
    </row>
    <row r="26" spans="1:27">
      <c r="A26" s="40"/>
      <c r="B26" s="46"/>
      <c r="C26" s="46"/>
      <c r="D26" s="46"/>
      <c r="E26" s="46"/>
      <c r="F26" s="39"/>
      <c r="G26" s="39">
        <v>10</v>
      </c>
      <c r="H26" s="25">
        <v>0.26500000000000001</v>
      </c>
      <c r="I26" s="25"/>
      <c r="J26" s="23">
        <v>9.9930000000000005E-2</v>
      </c>
      <c r="K26" s="24">
        <v>3.2800000000000003E-2</v>
      </c>
      <c r="L26" s="25"/>
      <c r="M26" s="26">
        <v>1.1495</v>
      </c>
      <c r="N26" s="21"/>
      <c r="O26" s="49">
        <v>1.085</v>
      </c>
      <c r="P26" s="21">
        <v>1923.3</v>
      </c>
      <c r="Q26" s="41">
        <f t="shared" si="0"/>
        <v>123.77358490566039</v>
      </c>
      <c r="R26" s="41"/>
      <c r="S26" s="41">
        <f t="shared" si="1"/>
        <v>6.4500000000000002E-2</v>
      </c>
      <c r="T26" s="41"/>
      <c r="U26" s="41">
        <f t="shared" si="2"/>
        <v>6.2767582316914634</v>
      </c>
      <c r="V26" s="41"/>
      <c r="W26" s="42">
        <f t="shared" si="3"/>
        <v>0.78807417130145097</v>
      </c>
      <c r="X26" s="42"/>
      <c r="Y26" s="42">
        <f t="shared" si="4"/>
        <v>0.78807417130145097</v>
      </c>
      <c r="Z26" s="42">
        <f t="shared" si="5"/>
        <v>0.76512055466160289</v>
      </c>
      <c r="AA26" s="33">
        <v>1.03</v>
      </c>
    </row>
    <row r="27" spans="1:27">
      <c r="A27" s="40"/>
      <c r="B27" s="46"/>
      <c r="C27" s="46"/>
      <c r="D27" s="46"/>
      <c r="E27" s="46"/>
      <c r="F27" s="39"/>
      <c r="G27" s="39">
        <v>4</v>
      </c>
      <c r="H27" s="25">
        <v>0.26500000000000001</v>
      </c>
      <c r="I27" s="25"/>
      <c r="J27" s="23">
        <v>9.9930000000000005E-2</v>
      </c>
      <c r="K27" s="24">
        <v>3.3799999999999997E-2</v>
      </c>
      <c r="L27" s="25"/>
      <c r="M27" s="26">
        <v>1.1229</v>
      </c>
      <c r="N27" s="21"/>
      <c r="O27" s="49">
        <v>1.085</v>
      </c>
      <c r="P27" s="21">
        <v>1923.3</v>
      </c>
      <c r="Q27" s="41">
        <f t="shared" si="0"/>
        <v>127.54716981132074</v>
      </c>
      <c r="R27" s="41"/>
      <c r="S27" s="41">
        <f t="shared" si="1"/>
        <v>3.7900000000000045E-2</v>
      </c>
      <c r="T27" s="41"/>
      <c r="U27" s="41">
        <f t="shared" si="2"/>
        <v>6.2767582316914634</v>
      </c>
      <c r="V27" s="41"/>
      <c r="W27" s="42">
        <f t="shared" si="3"/>
        <v>0.47718792537369331</v>
      </c>
      <c r="X27" s="42"/>
      <c r="Y27" s="42">
        <f t="shared" si="4"/>
        <v>0.47718792537369331</v>
      </c>
      <c r="Z27" s="42">
        <f t="shared" si="5"/>
        <v>0.46328924793562454</v>
      </c>
      <c r="AA27" s="33">
        <v>1.03</v>
      </c>
    </row>
    <row r="28" spans="1:27">
      <c r="A28" s="40"/>
      <c r="B28" s="46"/>
      <c r="C28" s="46"/>
      <c r="D28" s="46"/>
      <c r="E28" s="46"/>
      <c r="F28" s="39"/>
      <c r="G28" s="39">
        <v>2</v>
      </c>
      <c r="H28" s="25">
        <v>0.26500000000000001</v>
      </c>
      <c r="I28" s="25"/>
      <c r="J28" s="23">
        <v>9.9930000000000005E-2</v>
      </c>
      <c r="K28" s="24">
        <v>3.2599999999999997E-2</v>
      </c>
      <c r="L28" s="25"/>
      <c r="M28" s="26">
        <v>1.1029</v>
      </c>
      <c r="N28" s="21"/>
      <c r="O28" s="49">
        <v>1.085</v>
      </c>
      <c r="P28" s="21">
        <v>1923.3</v>
      </c>
      <c r="Q28" s="41">
        <f t="shared" si="0"/>
        <v>123.01886792452829</v>
      </c>
      <c r="R28" s="41"/>
      <c r="S28" s="41">
        <f t="shared" si="1"/>
        <v>1.7900000000000027E-2</v>
      </c>
      <c r="T28" s="41"/>
      <c r="U28" s="41">
        <f t="shared" si="2"/>
        <v>6.2767582316914634</v>
      </c>
      <c r="V28" s="41"/>
      <c r="W28" s="42">
        <f t="shared" si="3"/>
        <v>0.21737228300304842</v>
      </c>
      <c r="X28" s="42"/>
      <c r="Y28" s="42">
        <f t="shared" si="4"/>
        <v>0.21737228300304842</v>
      </c>
      <c r="Z28" s="42">
        <f t="shared" si="5"/>
        <v>0.2110410514592703</v>
      </c>
      <c r="AA28" s="33">
        <v>1.03</v>
      </c>
    </row>
    <row r="29" spans="1:27">
      <c r="A29" s="57"/>
      <c r="B29" s="34"/>
      <c r="C29" s="34"/>
      <c r="D29" s="34"/>
      <c r="E29" s="34"/>
      <c r="F29" s="34"/>
      <c r="G29" s="43">
        <v>1</v>
      </c>
      <c r="H29" s="35">
        <v>0.26500000000000001</v>
      </c>
      <c r="I29" s="34"/>
      <c r="J29" s="36">
        <v>9.9930000000000005E-2</v>
      </c>
      <c r="K29" s="37">
        <v>3.5000000000000003E-2</v>
      </c>
      <c r="L29" s="34"/>
      <c r="M29" s="55">
        <v>1.0927</v>
      </c>
      <c r="N29" s="34"/>
      <c r="O29" s="56">
        <v>1.085</v>
      </c>
      <c r="P29" s="34">
        <v>1923.3</v>
      </c>
      <c r="Q29" s="44">
        <f t="shared" si="0"/>
        <v>132.0754716981132</v>
      </c>
      <c r="R29" s="44"/>
      <c r="S29" s="44">
        <f t="shared" si="1"/>
        <v>7.7000000000000401E-3</v>
      </c>
      <c r="T29" s="44"/>
      <c r="U29" s="44">
        <f t="shared" si="2"/>
        <v>6.2767582316914634</v>
      </c>
      <c r="V29" s="44"/>
      <c r="W29" s="45">
        <f t="shared" si="3"/>
        <v>0.10039042785296939</v>
      </c>
      <c r="X29" s="45"/>
      <c r="Y29" s="45">
        <f t="shared" si="4"/>
        <v>0.10039042785296939</v>
      </c>
      <c r="Z29" s="45">
        <f t="shared" si="5"/>
        <v>9.7466434808708147E-2</v>
      </c>
      <c r="AA29" s="38">
        <v>1.03</v>
      </c>
    </row>
    <row r="30" spans="1:27">
      <c r="A30" s="13">
        <v>39</v>
      </c>
      <c r="B30" s="94">
        <v>41172</v>
      </c>
      <c r="C30" s="13">
        <v>75</v>
      </c>
      <c r="D30" s="13">
        <v>161.9</v>
      </c>
      <c r="E30" s="13">
        <v>-0.6</v>
      </c>
      <c r="F30" s="13">
        <v>67</v>
      </c>
      <c r="G30" s="13">
        <v>750</v>
      </c>
      <c r="H30" s="14">
        <v>0.26500000000000001</v>
      </c>
      <c r="I30" s="13"/>
      <c r="J30" s="87">
        <v>1</v>
      </c>
      <c r="K30" s="16">
        <v>3.3000000000000002E-2</v>
      </c>
      <c r="L30" s="13"/>
      <c r="M30" s="61">
        <v>1.6208</v>
      </c>
      <c r="N30" s="13"/>
      <c r="O30" s="13">
        <v>1.0820000000000001</v>
      </c>
      <c r="P30" s="13">
        <v>2107.4</v>
      </c>
      <c r="Q30" s="17">
        <f t="shared" si="0"/>
        <v>124.52830188679245</v>
      </c>
      <c r="R30" s="17"/>
      <c r="S30" s="17">
        <f t="shared" si="1"/>
        <v>0.53879999999999995</v>
      </c>
      <c r="T30" s="17"/>
      <c r="U30" s="17">
        <f t="shared" si="2"/>
        <v>35.47058067754319</v>
      </c>
      <c r="V30" s="17"/>
      <c r="W30" s="17">
        <f t="shared" si="3"/>
        <v>0.99994306144670175</v>
      </c>
      <c r="X30" s="17"/>
      <c r="Y30" s="17">
        <f t="shared" si="4"/>
        <v>0.99994306144670175</v>
      </c>
      <c r="Z30" s="17">
        <f t="shared" si="5"/>
        <v>3.0301304892324294</v>
      </c>
      <c r="AA30" s="29">
        <v>0.33</v>
      </c>
    </row>
    <row r="31" spans="1:27">
      <c r="A31" s="21"/>
      <c r="B31" s="21"/>
      <c r="C31" s="21"/>
      <c r="D31" s="21"/>
      <c r="E31" s="21"/>
      <c r="F31" s="21"/>
      <c r="G31" s="21">
        <v>325</v>
      </c>
      <c r="H31" s="22">
        <v>0.26500000000000001</v>
      </c>
      <c r="I31" s="21"/>
      <c r="J31" s="88">
        <v>1</v>
      </c>
      <c r="K31" s="24">
        <v>3.8899999999999997E-2</v>
      </c>
      <c r="L31" s="21"/>
      <c r="M31" s="26">
        <v>1.5732999999999999</v>
      </c>
      <c r="N31" s="21"/>
      <c r="O31" s="21">
        <v>1.0820000000000001</v>
      </c>
      <c r="P31" s="21">
        <v>2107.4</v>
      </c>
      <c r="Q31" s="27">
        <f t="shared" si="0"/>
        <v>146.79245283018867</v>
      </c>
      <c r="R31" s="27"/>
      <c r="S31" s="27">
        <f t="shared" si="1"/>
        <v>0.49129999999999985</v>
      </c>
      <c r="T31" s="27"/>
      <c r="U31" s="27">
        <f t="shared" si="2"/>
        <v>35.47058067754319</v>
      </c>
      <c r="V31" s="27"/>
      <c r="W31" s="27">
        <f t="shared" si="3"/>
        <v>1.0748060681904195</v>
      </c>
      <c r="X31" s="27"/>
      <c r="Y31" s="27">
        <f t="shared" si="4"/>
        <v>1.0748060681904195</v>
      </c>
      <c r="Z31" s="27">
        <f t="shared" si="5"/>
        <v>3.2569880854255135</v>
      </c>
      <c r="AA31" s="29">
        <v>0.33</v>
      </c>
    </row>
    <row r="32" spans="1:27">
      <c r="A32" s="21"/>
      <c r="B32" s="21"/>
      <c r="C32" s="21"/>
      <c r="D32" s="21"/>
      <c r="E32" s="21"/>
      <c r="F32" s="21"/>
      <c r="G32" s="21">
        <v>198</v>
      </c>
      <c r="H32" s="22">
        <v>0.26500000000000001</v>
      </c>
      <c r="I32" s="21"/>
      <c r="J32" s="88">
        <v>1</v>
      </c>
      <c r="K32" s="30">
        <v>3.9199999999999999E-2</v>
      </c>
      <c r="L32" s="21"/>
      <c r="M32" s="31">
        <v>1.7771999999999999</v>
      </c>
      <c r="N32" s="21"/>
      <c r="O32" s="21">
        <v>1.0820000000000001</v>
      </c>
      <c r="P32" s="21">
        <v>2107.4</v>
      </c>
      <c r="Q32" s="27">
        <f t="shared" si="0"/>
        <v>147.9245283018868</v>
      </c>
      <c r="R32" s="27"/>
      <c r="S32" s="27">
        <f t="shared" si="1"/>
        <v>0.69519999999999982</v>
      </c>
      <c r="T32" s="27"/>
      <c r="U32" s="27">
        <f t="shared" si="2"/>
        <v>35.47058067754319</v>
      </c>
      <c r="V32" s="27"/>
      <c r="W32" s="27">
        <f t="shared" si="3"/>
        <v>1.5326026590884163</v>
      </c>
      <c r="X32" s="27"/>
      <c r="Y32" s="27">
        <f t="shared" si="4"/>
        <v>1.5326026590884163</v>
      </c>
      <c r="Z32" s="27">
        <f t="shared" si="5"/>
        <v>4.6442504820861101</v>
      </c>
      <c r="AA32" s="29">
        <v>0.33</v>
      </c>
    </row>
    <row r="33" spans="1:27">
      <c r="A33" s="21"/>
      <c r="B33" s="21"/>
      <c r="C33" s="21"/>
      <c r="D33" s="21"/>
      <c r="E33" s="21"/>
      <c r="F33" s="21"/>
      <c r="G33" s="21">
        <v>73</v>
      </c>
      <c r="H33" s="22">
        <v>0.26500000000000001</v>
      </c>
      <c r="I33" s="21"/>
      <c r="J33" s="88">
        <v>1</v>
      </c>
      <c r="K33" s="24">
        <v>3.7699999999999997E-2</v>
      </c>
      <c r="L33" s="21"/>
      <c r="M33" s="32">
        <v>1.5589</v>
      </c>
      <c r="N33" s="21"/>
      <c r="O33" s="21">
        <v>1.0820000000000001</v>
      </c>
      <c r="P33" s="21">
        <v>2107.4</v>
      </c>
      <c r="Q33" s="27">
        <f t="shared" si="0"/>
        <v>142.2641509433962</v>
      </c>
      <c r="R33" s="27"/>
      <c r="S33" s="27">
        <f t="shared" si="1"/>
        <v>0.47689999999999988</v>
      </c>
      <c r="T33" s="27"/>
      <c r="U33" s="27">
        <f t="shared" si="2"/>
        <v>35.47058067754319</v>
      </c>
      <c r="V33" s="27"/>
      <c r="W33" s="27">
        <f t="shared" si="3"/>
        <v>1.0111193389545923</v>
      </c>
      <c r="X33" s="27"/>
      <c r="Y33" s="27">
        <f t="shared" si="4"/>
        <v>1.0111193389545923</v>
      </c>
      <c r="Z33" s="27">
        <f t="shared" si="5"/>
        <v>3.0639979968320978</v>
      </c>
      <c r="AA33" s="29">
        <v>0.33</v>
      </c>
    </row>
    <row r="34" spans="1:27">
      <c r="A34" s="21"/>
      <c r="B34" s="21"/>
      <c r="C34" s="21"/>
      <c r="D34" s="21"/>
      <c r="E34" s="21"/>
      <c r="F34" s="21"/>
      <c r="G34" s="21">
        <v>47</v>
      </c>
      <c r="H34" s="22">
        <v>0.26500000000000001</v>
      </c>
      <c r="I34" s="21"/>
      <c r="J34" s="88">
        <v>1</v>
      </c>
      <c r="K34" s="24">
        <v>3.9199999999999999E-2</v>
      </c>
      <c r="L34" s="21"/>
      <c r="M34" s="32">
        <v>1.5371999999999999</v>
      </c>
      <c r="N34" s="21"/>
      <c r="O34" s="21">
        <v>1.0820000000000001</v>
      </c>
      <c r="P34" s="21">
        <v>2107.4</v>
      </c>
      <c r="Q34" s="27">
        <f t="shared" si="0"/>
        <v>147.9245283018868</v>
      </c>
      <c r="R34" s="27"/>
      <c r="S34" s="27">
        <f t="shared" si="1"/>
        <v>0.45519999999999983</v>
      </c>
      <c r="T34" s="27"/>
      <c r="U34" s="27">
        <f t="shared" si="2"/>
        <v>35.47058067754319</v>
      </c>
      <c r="V34" s="27"/>
      <c r="W34" s="27">
        <f t="shared" si="3"/>
        <v>1.0035108320153152</v>
      </c>
      <c r="X34" s="27"/>
      <c r="Y34" s="27">
        <f t="shared" si="4"/>
        <v>1.0035108320153152</v>
      </c>
      <c r="Z34" s="27">
        <f t="shared" si="5"/>
        <v>3.0409419151979247</v>
      </c>
      <c r="AA34" s="29">
        <v>0.33</v>
      </c>
    </row>
    <row r="35" spans="1:27">
      <c r="A35" s="21"/>
      <c r="B35" s="21"/>
      <c r="C35" s="21"/>
      <c r="D35" s="21"/>
      <c r="E35" s="21"/>
      <c r="F35" s="21"/>
      <c r="G35" s="21">
        <v>18</v>
      </c>
      <c r="H35" s="22">
        <v>0.26500000000000001</v>
      </c>
      <c r="I35" s="21"/>
      <c r="J35" s="88">
        <v>1</v>
      </c>
      <c r="K35" s="24">
        <v>3.7699999999999997E-2</v>
      </c>
      <c r="L35" s="21"/>
      <c r="M35" s="26">
        <v>1.2428999999999999</v>
      </c>
      <c r="N35" s="21"/>
      <c r="O35" s="21">
        <v>1.0820000000000001</v>
      </c>
      <c r="P35" s="21">
        <v>2107.4</v>
      </c>
      <c r="Q35" s="27">
        <f t="shared" si="0"/>
        <v>142.2641509433962</v>
      </c>
      <c r="R35" s="27"/>
      <c r="S35" s="27">
        <f t="shared" si="1"/>
        <v>0.16089999999999982</v>
      </c>
      <c r="T35" s="27"/>
      <c r="U35" s="27">
        <f t="shared" si="2"/>
        <v>35.47058067754319</v>
      </c>
      <c r="V35" s="27"/>
      <c r="W35" s="27">
        <f t="shared" si="3"/>
        <v>0.34113881660262896</v>
      </c>
      <c r="X35" s="27"/>
      <c r="Y35" s="27">
        <f t="shared" si="4"/>
        <v>0.34113881660262896</v>
      </c>
      <c r="Z35" s="27">
        <f t="shared" si="5"/>
        <v>1.0337539897049361</v>
      </c>
      <c r="AA35" s="29">
        <v>0.33</v>
      </c>
    </row>
    <row r="36" spans="1:27">
      <c r="A36" s="21"/>
      <c r="B36" s="21"/>
      <c r="C36" s="21"/>
      <c r="D36" s="21"/>
      <c r="E36" s="21"/>
      <c r="F36" s="21"/>
      <c r="G36" s="21">
        <v>8</v>
      </c>
      <c r="H36" s="22">
        <v>0.26500000000000001</v>
      </c>
      <c r="I36" s="21"/>
      <c r="J36" s="88">
        <v>1</v>
      </c>
      <c r="K36" s="24">
        <v>3.4700000000000002E-2</v>
      </c>
      <c r="L36" s="21"/>
      <c r="M36" s="26">
        <v>1.1272</v>
      </c>
      <c r="N36" s="21"/>
      <c r="O36" s="21">
        <v>1.0820000000000001</v>
      </c>
      <c r="P36" s="21">
        <v>2107.4</v>
      </c>
      <c r="Q36" s="27">
        <f t="shared" si="0"/>
        <v>130.9433962264151</v>
      </c>
      <c r="R36" s="27"/>
      <c r="S36" s="27">
        <f t="shared" si="1"/>
        <v>4.5199999999999907E-2</v>
      </c>
      <c r="T36" s="27"/>
      <c r="U36" s="27">
        <f t="shared" si="2"/>
        <v>35.47058067754319</v>
      </c>
      <c r="V36" s="27"/>
      <c r="W36" s="27">
        <f t="shared" si="3"/>
        <v>8.8206716119742068E-2</v>
      </c>
      <c r="X36" s="27"/>
      <c r="Y36" s="27">
        <f t="shared" si="4"/>
        <v>8.8206716119742068E-2</v>
      </c>
      <c r="Z36" s="27">
        <f t="shared" si="5"/>
        <v>0.26729307915073353</v>
      </c>
      <c r="AA36" s="29">
        <v>0.33</v>
      </c>
    </row>
    <row r="37" spans="1:27">
      <c r="A37" s="21"/>
      <c r="B37" s="21"/>
      <c r="C37" s="21"/>
      <c r="D37" s="21"/>
      <c r="E37" s="21"/>
      <c r="F37" s="21"/>
      <c r="G37" s="21">
        <v>3</v>
      </c>
      <c r="H37" s="22">
        <v>0.26500000000000001</v>
      </c>
      <c r="I37" s="21"/>
      <c r="J37" s="88">
        <v>1</v>
      </c>
      <c r="K37" s="24">
        <v>3.2399999999999998E-2</v>
      </c>
      <c r="L37" s="21"/>
      <c r="M37" s="26">
        <v>1.0958000000000001</v>
      </c>
      <c r="N37" s="21"/>
      <c r="O37" s="21">
        <v>1.0820000000000001</v>
      </c>
      <c r="P37" s="21">
        <v>2107.4</v>
      </c>
      <c r="Q37" s="27">
        <f t="shared" si="0"/>
        <v>122.26415094339622</v>
      </c>
      <c r="R37" s="27"/>
      <c r="S37" s="27">
        <f t="shared" si="1"/>
        <v>1.3800000000000034E-2</v>
      </c>
      <c r="T37" s="27"/>
      <c r="U37" s="27">
        <f t="shared" si="2"/>
        <v>35.47058067754319</v>
      </c>
      <c r="V37" s="27"/>
      <c r="W37" s="27">
        <f t="shared" si="3"/>
        <v>2.5145359026458931E-2</v>
      </c>
      <c r="X37" s="27"/>
      <c r="Y37" s="27">
        <f t="shared" si="4"/>
        <v>2.5145359026458931E-2</v>
      </c>
      <c r="Z37" s="27">
        <f t="shared" si="5"/>
        <v>7.6198057655936152E-2</v>
      </c>
      <c r="AA37" s="29">
        <v>0.33</v>
      </c>
    </row>
    <row r="38" spans="1:27">
      <c r="A38" s="21"/>
      <c r="B38" s="21"/>
      <c r="C38" s="21"/>
      <c r="D38" s="21"/>
      <c r="E38" s="21"/>
      <c r="F38" s="21"/>
      <c r="G38" s="21">
        <v>1</v>
      </c>
      <c r="H38" s="22">
        <v>0.26500000000000001</v>
      </c>
      <c r="I38" s="21"/>
      <c r="J38" s="88">
        <v>1</v>
      </c>
      <c r="K38" s="24">
        <v>3.3599999999999998E-2</v>
      </c>
      <c r="L38" s="21"/>
      <c r="M38" s="26">
        <v>1.0882000000000001</v>
      </c>
      <c r="N38" s="21"/>
      <c r="O38" s="21">
        <v>1.0820000000000001</v>
      </c>
      <c r="P38" s="21">
        <v>2107.4</v>
      </c>
      <c r="Q38" s="27">
        <f t="shared" si="0"/>
        <v>126.79245283018867</v>
      </c>
      <c r="R38" s="27"/>
      <c r="S38" s="27">
        <f t="shared" si="1"/>
        <v>6.1999999999999833E-3</v>
      </c>
      <c r="T38" s="27"/>
      <c r="U38" s="27">
        <f t="shared" si="2"/>
        <v>35.47058067754319</v>
      </c>
      <c r="V38" s="27"/>
      <c r="W38" s="27">
        <f t="shared" si="3"/>
        <v>1.1715604742332925E-2</v>
      </c>
      <c r="X38" s="27"/>
      <c r="Y38" s="27">
        <f t="shared" si="4"/>
        <v>1.1715604742332925E-2</v>
      </c>
      <c r="Z38" s="27">
        <f t="shared" si="5"/>
        <v>3.5501832552524017E-2</v>
      </c>
      <c r="AA38" s="29">
        <v>0.33</v>
      </c>
    </row>
    <row r="39" spans="1:27">
      <c r="A39" s="67"/>
      <c r="B39" s="67"/>
      <c r="C39" s="67"/>
      <c r="D39" s="67"/>
      <c r="E39" s="67"/>
      <c r="F39" s="66"/>
      <c r="G39" s="67">
        <v>1</v>
      </c>
      <c r="H39" s="68">
        <v>0.26500000000000001</v>
      </c>
      <c r="I39" s="67"/>
      <c r="J39" s="89">
        <v>1</v>
      </c>
      <c r="K39" s="70">
        <v>3.56E-2</v>
      </c>
      <c r="L39" s="67"/>
      <c r="M39" s="71">
        <v>1.0833999999999999</v>
      </c>
      <c r="N39" s="67"/>
      <c r="O39" s="67">
        <v>1.0820000000000001</v>
      </c>
      <c r="P39" s="67">
        <v>2107.4</v>
      </c>
      <c r="Q39" s="73">
        <f t="shared" si="0"/>
        <v>134.33962264150941</v>
      </c>
      <c r="R39" s="73"/>
      <c r="S39" s="73">
        <f t="shared" si="1"/>
        <v>1.3999999999998458E-3</v>
      </c>
      <c r="T39" s="73"/>
      <c r="U39" s="73">
        <f t="shared" si="2"/>
        <v>35.47058067754319</v>
      </c>
      <c r="V39" s="73"/>
      <c r="W39" s="73">
        <f t="shared" si="3"/>
        <v>2.8029269410417153E-3</v>
      </c>
      <c r="X39" s="73"/>
      <c r="Y39" s="73">
        <f t="shared" si="4"/>
        <v>2.8029269410417153E-3</v>
      </c>
      <c r="Z39" s="73">
        <f t="shared" si="5"/>
        <v>8.4937180031567135E-3</v>
      </c>
      <c r="AA39" s="74">
        <v>0.33</v>
      </c>
    </row>
    <row r="40" spans="1:27">
      <c r="A40" s="1">
        <v>39</v>
      </c>
      <c r="B40" s="97">
        <v>41172</v>
      </c>
      <c r="C40" s="1">
        <v>75</v>
      </c>
      <c r="D40" s="1">
        <v>161.9</v>
      </c>
      <c r="E40" s="1">
        <v>4.5999999999999996</v>
      </c>
      <c r="F40" s="105">
        <v>67</v>
      </c>
      <c r="G40">
        <v>767</v>
      </c>
      <c r="H40" s="77">
        <v>0.26500000000000001</v>
      </c>
      <c r="J40" s="90">
        <v>1</v>
      </c>
      <c r="K40" s="24">
        <v>1.52E-2</v>
      </c>
      <c r="M40" s="26">
        <v>1.0843</v>
      </c>
      <c r="O40">
        <v>1.0820000000000001</v>
      </c>
      <c r="P40">
        <v>2107.4</v>
      </c>
      <c r="Q40" s="27">
        <f t="shared" si="0"/>
        <v>57.358490566037737</v>
      </c>
      <c r="R40" s="27"/>
      <c r="S40" s="27">
        <f t="shared" si="1"/>
        <v>2.2999999999999687E-3</v>
      </c>
      <c r="T40" s="27"/>
      <c r="U40" s="27">
        <f t="shared" si="2"/>
        <v>35.47058067754319</v>
      </c>
      <c r="V40" s="27"/>
      <c r="W40" s="27">
        <f t="shared" si="3"/>
        <v>1.9660980308753582E-3</v>
      </c>
      <c r="X40" s="27"/>
      <c r="Y40" s="27">
        <f t="shared" si="4"/>
        <v>1.9660980308753582E-3</v>
      </c>
      <c r="Z40" s="27">
        <f t="shared" si="5"/>
        <v>5.9578728208344181E-3</v>
      </c>
      <c r="AA40" s="29">
        <v>0.33</v>
      </c>
    </row>
    <row r="41" spans="1:27">
      <c r="E41" s="47" t="s">
        <v>49</v>
      </c>
      <c r="F41" s="105"/>
      <c r="G41">
        <v>375</v>
      </c>
      <c r="H41" s="77">
        <v>0.26500000000000001</v>
      </c>
      <c r="J41" s="90">
        <v>1</v>
      </c>
      <c r="K41" s="24">
        <v>1.4E-2</v>
      </c>
      <c r="M41" s="26">
        <v>1.0952999999999999</v>
      </c>
      <c r="O41">
        <v>1.0820000000000001</v>
      </c>
      <c r="P41">
        <v>2107.4</v>
      </c>
      <c r="Q41" s="27">
        <f t="shared" si="0"/>
        <v>52.830188679245275</v>
      </c>
      <c r="R41" s="27"/>
      <c r="S41" s="27">
        <f t="shared" si="1"/>
        <v>1.3299999999999867E-2</v>
      </c>
      <c r="T41" s="27"/>
      <c r="U41" s="27">
        <f t="shared" si="2"/>
        <v>35.47058067754319</v>
      </c>
      <c r="V41" s="27"/>
      <c r="W41" s="27">
        <f t="shared" si="3"/>
        <v>1.0471609077488359E-2</v>
      </c>
      <c r="X41" s="27"/>
      <c r="Y41" s="27">
        <f t="shared" si="4"/>
        <v>1.0471609077488359E-2</v>
      </c>
      <c r="Z41" s="27">
        <f t="shared" si="5"/>
        <v>3.1732148719661693E-2</v>
      </c>
      <c r="AA41" s="29">
        <v>0.33</v>
      </c>
    </row>
    <row r="42" spans="1:27">
      <c r="F42" s="105"/>
      <c r="G42">
        <v>240</v>
      </c>
      <c r="H42" s="77">
        <v>0.26500000000000001</v>
      </c>
      <c r="J42" s="90">
        <v>1</v>
      </c>
      <c r="K42" s="24">
        <v>1.8200000000000001E-2</v>
      </c>
      <c r="M42" s="26">
        <v>1.0953999999999999</v>
      </c>
      <c r="O42">
        <v>1.0820000000000001</v>
      </c>
      <c r="P42">
        <v>2107.4</v>
      </c>
      <c r="Q42" s="27">
        <f t="shared" si="0"/>
        <v>68.679245283018872</v>
      </c>
      <c r="R42" s="27"/>
      <c r="S42" s="27">
        <f t="shared" si="1"/>
        <v>1.3399999999999856E-2</v>
      </c>
      <c r="T42" s="27"/>
      <c r="U42" s="27">
        <f t="shared" si="2"/>
        <v>35.47058067754319</v>
      </c>
      <c r="V42" s="27"/>
      <c r="W42" s="27">
        <f t="shared" si="3"/>
        <v>1.3715445874424593E-2</v>
      </c>
      <c r="X42" s="27"/>
      <c r="Y42" s="27">
        <f t="shared" ref="Y42:Y73" si="6">W42-X42</f>
        <v>1.3715445874424593E-2</v>
      </c>
      <c r="Z42" s="27">
        <f t="shared" si="5"/>
        <v>4.156195719522604E-2</v>
      </c>
      <c r="AA42" s="29">
        <v>0.33</v>
      </c>
    </row>
    <row r="43" spans="1:27">
      <c r="F43" s="105"/>
      <c r="G43">
        <v>84</v>
      </c>
      <c r="H43" s="77">
        <v>0.26500000000000001</v>
      </c>
      <c r="J43" s="90">
        <v>1</v>
      </c>
      <c r="K43" s="24">
        <v>1.38E-2</v>
      </c>
      <c r="M43" s="26">
        <v>1.0995999999999999</v>
      </c>
      <c r="O43">
        <v>1.0820000000000001</v>
      </c>
      <c r="P43">
        <v>2107.4</v>
      </c>
      <c r="Q43" s="27">
        <f t="shared" si="0"/>
        <v>52.075471698113205</v>
      </c>
      <c r="R43" s="27"/>
      <c r="S43" s="27">
        <f t="shared" si="1"/>
        <v>1.7599999999999838E-2</v>
      </c>
      <c r="T43" s="27"/>
      <c r="U43" s="27">
        <f t="shared" si="2"/>
        <v>35.47058067754319</v>
      </c>
      <c r="V43" s="27"/>
      <c r="W43" s="27">
        <f t="shared" si="3"/>
        <v>1.3659207372397283E-2</v>
      </c>
      <c r="X43" s="27"/>
      <c r="Y43" s="27">
        <f t="shared" si="6"/>
        <v>1.3659207372397283E-2</v>
      </c>
      <c r="Z43" s="27">
        <f t="shared" si="5"/>
        <v>4.1391537492112974E-2</v>
      </c>
      <c r="AA43" s="29">
        <v>0.33</v>
      </c>
    </row>
    <row r="44" spans="1:27">
      <c r="F44" s="105"/>
      <c r="G44">
        <v>58</v>
      </c>
      <c r="H44" s="77">
        <v>0.26500000000000001</v>
      </c>
      <c r="J44" s="90">
        <v>1</v>
      </c>
      <c r="K44" s="30">
        <v>1.5299999999999999E-2</v>
      </c>
      <c r="M44" s="31">
        <v>1.1003000000000001</v>
      </c>
      <c r="O44">
        <v>1.0820000000000001</v>
      </c>
      <c r="P44">
        <v>2107.4</v>
      </c>
      <c r="Q44" s="27">
        <f t="shared" si="0"/>
        <v>57.735849056603769</v>
      </c>
      <c r="R44" s="27"/>
      <c r="S44" s="27">
        <f t="shared" si="1"/>
        <v>1.8299999999999983E-2</v>
      </c>
      <c r="T44" s="27"/>
      <c r="U44" s="27">
        <f t="shared" si="2"/>
        <v>35.47058067754319</v>
      </c>
      <c r="V44" s="27"/>
      <c r="W44" s="27">
        <f t="shared" si="3"/>
        <v>1.5746218182631534E-2</v>
      </c>
      <c r="X44" s="27"/>
      <c r="Y44" s="27">
        <f t="shared" si="6"/>
        <v>1.5746218182631534E-2</v>
      </c>
      <c r="Z44" s="27">
        <f t="shared" si="5"/>
        <v>4.7715812674641013E-2</v>
      </c>
      <c r="AA44" s="29">
        <v>0.33</v>
      </c>
    </row>
    <row r="45" spans="1:27">
      <c r="F45" s="105"/>
      <c r="G45">
        <v>24</v>
      </c>
      <c r="H45" s="77">
        <v>0.26500000000000001</v>
      </c>
      <c r="J45" s="90">
        <v>1</v>
      </c>
      <c r="K45" s="24">
        <v>1.6299999999999999E-2</v>
      </c>
      <c r="M45" s="32">
        <v>1.0988</v>
      </c>
      <c r="O45">
        <v>1.0820000000000001</v>
      </c>
      <c r="P45">
        <v>2107.4</v>
      </c>
      <c r="Q45" s="27">
        <f t="shared" si="0"/>
        <v>61.509433962264147</v>
      </c>
      <c r="R45" s="27"/>
      <c r="S45" s="27">
        <f t="shared" si="1"/>
        <v>1.6799999999999926E-2</v>
      </c>
      <c r="T45" s="27"/>
      <c r="U45" s="27">
        <f t="shared" si="2"/>
        <v>35.47058067754319</v>
      </c>
      <c r="V45" s="27"/>
      <c r="W45" s="27">
        <f t="shared" si="3"/>
        <v>1.5400351395163416E-2</v>
      </c>
      <c r="X45" s="27"/>
      <c r="Y45" s="27">
        <f t="shared" si="6"/>
        <v>1.5400351395163416E-2</v>
      </c>
      <c r="Z45" s="27">
        <f t="shared" si="5"/>
        <v>4.6667731500495198E-2</v>
      </c>
      <c r="AA45" s="29">
        <v>0.33</v>
      </c>
    </row>
    <row r="46" spans="1:27">
      <c r="F46" s="105"/>
      <c r="G46">
        <v>10</v>
      </c>
      <c r="H46" s="77">
        <v>0.26500000000000001</v>
      </c>
      <c r="J46" s="90">
        <v>1</v>
      </c>
      <c r="K46" s="24">
        <v>1.6299999999999999E-2</v>
      </c>
      <c r="M46" s="26">
        <v>1.0952999999999999</v>
      </c>
      <c r="O46">
        <v>1.0820000000000001</v>
      </c>
      <c r="P46">
        <v>2107.4</v>
      </c>
      <c r="Q46" s="27">
        <f>K47/(H46)*10^3</f>
        <v>66.79245283018868</v>
      </c>
      <c r="R46" s="27"/>
      <c r="S46" s="27">
        <f>M46-$O46</f>
        <v>1.3299999999999867E-2</v>
      </c>
      <c r="T46" s="27"/>
      <c r="U46" s="27">
        <f t="shared" si="2"/>
        <v>35.47058067754319</v>
      </c>
      <c r="V46" s="27"/>
      <c r="W46" s="27">
        <f>Q46*S46/(U46-$O46)/2*$K$4</f>
        <v>1.3239105762253138E-2</v>
      </c>
      <c r="X46" s="27"/>
      <c r="Y46" s="27">
        <f t="shared" si="6"/>
        <v>1.3239105762253138E-2</v>
      </c>
      <c r="Z46" s="27">
        <f t="shared" si="5"/>
        <v>4.0118502309857994E-2</v>
      </c>
      <c r="AA46" s="29">
        <v>0.33</v>
      </c>
    </row>
    <row r="47" spans="1:27">
      <c r="A47" s="21"/>
      <c r="B47" s="21"/>
      <c r="C47" s="21"/>
      <c r="D47" s="21"/>
      <c r="E47" s="21"/>
      <c r="F47" s="39"/>
      <c r="G47" s="21">
        <v>4</v>
      </c>
      <c r="H47" s="22">
        <v>0.26500000000000001</v>
      </c>
      <c r="I47" s="21"/>
      <c r="J47" s="88">
        <v>1</v>
      </c>
      <c r="K47" s="24">
        <v>1.77E-2</v>
      </c>
      <c r="L47" s="21"/>
      <c r="M47" s="32">
        <v>1.0832999999999999</v>
      </c>
      <c r="N47" s="21"/>
      <c r="O47" s="21">
        <v>1.0820000000000001</v>
      </c>
      <c r="P47" s="21">
        <v>2107.4</v>
      </c>
      <c r="Q47" s="27">
        <f>K46/(H47)*10^3</f>
        <v>61.509433962264147</v>
      </c>
      <c r="R47" s="27"/>
      <c r="S47" s="27">
        <f>M47-$O47</f>
        <v>1.2999999999998568E-3</v>
      </c>
      <c r="T47" s="27"/>
      <c r="U47" s="27">
        <f t="shared" si="2"/>
        <v>35.47058067754319</v>
      </c>
      <c r="V47" s="27"/>
      <c r="W47" s="27">
        <f>Q47*S47/(U47-$O47)/2*$K$4</f>
        <v>1.191693857958948E-3</v>
      </c>
      <c r="X47" s="27"/>
      <c r="Y47" s="27">
        <f t="shared" si="6"/>
        <v>1.191693857958948E-3</v>
      </c>
      <c r="Z47" s="27">
        <f t="shared" si="5"/>
        <v>3.6111935089665091E-3</v>
      </c>
      <c r="AA47" s="29">
        <v>0.33</v>
      </c>
    </row>
    <row r="48" spans="1:27">
      <c r="A48" s="21"/>
      <c r="B48" s="21"/>
      <c r="C48" s="21"/>
      <c r="D48" s="21"/>
      <c r="E48" s="21"/>
      <c r="F48" s="39"/>
      <c r="G48" s="21">
        <v>2</v>
      </c>
      <c r="H48" s="22">
        <v>0.26500000000000001</v>
      </c>
      <c r="I48" s="21"/>
      <c r="J48" s="88">
        <v>1</v>
      </c>
      <c r="K48" s="24">
        <v>1.6199999999999999E-2</v>
      </c>
      <c r="L48" s="21"/>
      <c r="M48" s="26">
        <v>1.0825</v>
      </c>
      <c r="N48" s="21"/>
      <c r="O48" s="21">
        <v>1.0820000000000001</v>
      </c>
      <c r="P48" s="21">
        <v>2107.4</v>
      </c>
      <c r="Q48" s="27">
        <f t="shared" si="0"/>
        <v>61.132075471698109</v>
      </c>
      <c r="R48" s="27"/>
      <c r="S48" s="27">
        <f>M48-$O48</f>
        <v>4.9999999999994493E-4</v>
      </c>
      <c r="T48" s="27"/>
      <c r="U48" s="27">
        <f t="shared" si="2"/>
        <v>35.47058067754319</v>
      </c>
      <c r="V48" s="27"/>
      <c r="W48" s="27">
        <f t="shared" si="3"/>
        <v>4.5553186642130619E-4</v>
      </c>
      <c r="X48" s="27"/>
      <c r="Y48" s="27">
        <f t="shared" si="6"/>
        <v>4.5553186642130619E-4</v>
      </c>
      <c r="Z48" s="27">
        <f t="shared" si="5"/>
        <v>1.3803995952160794E-3</v>
      </c>
      <c r="AA48" s="29">
        <v>0.33</v>
      </c>
    </row>
    <row r="49" spans="1:27">
      <c r="A49" s="34"/>
      <c r="B49" s="34"/>
      <c r="C49" s="34"/>
      <c r="D49" s="34"/>
      <c r="E49" s="34"/>
      <c r="F49" s="43"/>
      <c r="G49" s="34">
        <v>1</v>
      </c>
      <c r="H49" s="35">
        <v>0.26500000000000001</v>
      </c>
      <c r="I49" s="34"/>
      <c r="J49" s="91">
        <v>1</v>
      </c>
      <c r="K49" s="37">
        <v>1.41E-2</v>
      </c>
      <c r="L49" s="34"/>
      <c r="M49" s="55">
        <v>1.0828</v>
      </c>
      <c r="N49" s="34"/>
      <c r="O49" s="34">
        <v>1.0820000000000001</v>
      </c>
      <c r="P49" s="34">
        <v>2107.4</v>
      </c>
      <c r="Q49" s="99">
        <f t="shared" si="0"/>
        <v>53.20754716981132</v>
      </c>
      <c r="R49" s="99"/>
      <c r="S49" s="99">
        <f t="shared" si="1"/>
        <v>7.9999999999991189E-4</v>
      </c>
      <c r="T49" s="99"/>
      <c r="U49" s="99">
        <f t="shared" si="2"/>
        <v>35.47058067754319</v>
      </c>
      <c r="V49" s="99"/>
      <c r="W49" s="99">
        <f t="shared" si="3"/>
        <v>6.3437030286818928E-4</v>
      </c>
      <c r="X49" s="99"/>
      <c r="Y49" s="99">
        <f t="shared" si="6"/>
        <v>6.3437030286818928E-4</v>
      </c>
      <c r="Z49" s="99">
        <f t="shared" si="5"/>
        <v>1.9223342511157249E-3</v>
      </c>
      <c r="AA49" s="38">
        <v>0.33</v>
      </c>
    </row>
    <row r="50" spans="1:27">
      <c r="A50" s="21">
        <v>60</v>
      </c>
      <c r="B50" s="98">
        <v>41179</v>
      </c>
      <c r="C50" s="21">
        <v>71.73</v>
      </c>
      <c r="D50" s="21">
        <v>155.12</v>
      </c>
      <c r="E50" s="39">
        <v>3.2</v>
      </c>
      <c r="F50" s="39">
        <v>5</v>
      </c>
      <c r="G50" s="21">
        <v>750</v>
      </c>
      <c r="H50" s="22">
        <v>0.26500000000000001</v>
      </c>
      <c r="I50" s="21"/>
      <c r="J50" s="92">
        <v>9.9559999999999996E-2</v>
      </c>
      <c r="K50" s="24">
        <v>3.4200000000000001E-2</v>
      </c>
      <c r="L50" s="21"/>
      <c r="M50" s="26">
        <v>1.1698999999999999</v>
      </c>
      <c r="N50" s="21"/>
      <c r="O50" s="39">
        <v>1.0840000000000001</v>
      </c>
      <c r="P50" s="39">
        <v>1989.5</v>
      </c>
      <c r="Q50" s="27">
        <f t="shared" si="0"/>
        <v>129.0566037735849</v>
      </c>
      <c r="R50" s="27"/>
      <c r="S50" s="27">
        <f t="shared" si="1"/>
        <v>8.5899999999999865E-2</v>
      </c>
      <c r="T50" s="27"/>
      <c r="U50" s="27">
        <f t="shared" si="2"/>
        <v>6.0944731591520087</v>
      </c>
      <c r="V50" s="27"/>
      <c r="W50" s="27">
        <f t="shared" si="3"/>
        <v>1.1339359537331435</v>
      </c>
      <c r="X50" s="27"/>
      <c r="Y50" s="27">
        <f t="shared" si="6"/>
        <v>1.1339359537331435</v>
      </c>
      <c r="Z50" s="27">
        <f t="shared" si="5"/>
        <v>1.0034831448965873</v>
      </c>
      <c r="AA50" s="29">
        <v>1.1299999999999999</v>
      </c>
    </row>
    <row r="51" spans="1:27">
      <c r="A51" s="21"/>
      <c r="B51" s="21"/>
      <c r="C51" s="21"/>
      <c r="D51" s="21"/>
      <c r="E51" s="21"/>
      <c r="F51" s="39"/>
      <c r="G51" s="21">
        <v>325</v>
      </c>
      <c r="H51" s="22">
        <v>0.26500000000000001</v>
      </c>
      <c r="I51" s="21"/>
      <c r="J51" s="23">
        <v>9.9559999999999996E-2</v>
      </c>
      <c r="K51" s="24">
        <v>4.0500000000000001E-2</v>
      </c>
      <c r="L51" s="21"/>
      <c r="M51" s="26">
        <v>1.1877</v>
      </c>
      <c r="N51" s="21"/>
      <c r="O51" s="21">
        <v>1.0840000000000001</v>
      </c>
      <c r="P51" s="21">
        <v>1989.5</v>
      </c>
      <c r="Q51" s="27">
        <f t="shared" si="0"/>
        <v>152.83018867924528</v>
      </c>
      <c r="R51" s="27"/>
      <c r="S51" s="27">
        <f t="shared" si="1"/>
        <v>0.1036999999999999</v>
      </c>
      <c r="T51" s="27"/>
      <c r="U51" s="27">
        <f t="shared" si="2"/>
        <v>6.0944731591520087</v>
      </c>
      <c r="V51" s="27"/>
      <c r="W51" s="27">
        <f t="shared" si="3"/>
        <v>1.6210747282935232</v>
      </c>
      <c r="X51" s="27"/>
      <c r="Y51" s="27">
        <f t="shared" si="6"/>
        <v>1.6210747282935232</v>
      </c>
      <c r="Z51" s="27">
        <f t="shared" si="5"/>
        <v>1.4345794055694896</v>
      </c>
      <c r="AA51" s="29">
        <v>1.1299999999999999</v>
      </c>
    </row>
    <row r="52" spans="1:27">
      <c r="A52" s="21"/>
      <c r="B52" s="21"/>
      <c r="C52" s="21"/>
      <c r="D52" s="21"/>
      <c r="E52" s="21"/>
      <c r="F52" s="39"/>
      <c r="G52" s="21">
        <v>198</v>
      </c>
      <c r="H52" s="22">
        <v>0.26500000000000001</v>
      </c>
      <c r="I52" s="21"/>
      <c r="J52" s="23">
        <v>9.9559999999999996E-2</v>
      </c>
      <c r="K52" s="24">
        <v>3.2599999999999997E-2</v>
      </c>
      <c r="L52" s="21"/>
      <c r="M52" s="26">
        <v>1.2068000000000001</v>
      </c>
      <c r="N52" s="21"/>
      <c r="O52" s="21">
        <v>1.0840000000000001</v>
      </c>
      <c r="P52" s="21">
        <v>1989.5</v>
      </c>
      <c r="Q52" s="27">
        <f t="shared" si="0"/>
        <v>123.01886792452829</v>
      </c>
      <c r="R52" s="27"/>
      <c r="S52" s="27">
        <f t="shared" si="1"/>
        <v>0.12280000000000002</v>
      </c>
      <c r="T52" s="27"/>
      <c r="U52" s="27">
        <f t="shared" si="2"/>
        <v>6.0944731591520087</v>
      </c>
      <c r="V52" s="27"/>
      <c r="W52" s="27">
        <f t="shared" si="3"/>
        <v>1.5452018615624132</v>
      </c>
      <c r="X52" s="27"/>
      <c r="Y52" s="27">
        <f t="shared" si="6"/>
        <v>1.5452018615624132</v>
      </c>
      <c r="Z52" s="27">
        <f t="shared" si="5"/>
        <v>1.3674352757189498</v>
      </c>
      <c r="AA52" s="29">
        <v>1.1299999999999999</v>
      </c>
    </row>
    <row r="53" spans="1:27">
      <c r="A53" s="21"/>
      <c r="B53" s="21"/>
      <c r="C53" s="21"/>
      <c r="D53" s="21"/>
      <c r="E53" s="21"/>
      <c r="F53" s="39"/>
      <c r="G53" s="21">
        <v>73</v>
      </c>
      <c r="H53" s="22">
        <v>0.26500000000000001</v>
      </c>
      <c r="I53" s="21"/>
      <c r="J53" s="23">
        <v>9.9559999999999996E-2</v>
      </c>
      <c r="K53" s="24">
        <v>3.6999999999999998E-2</v>
      </c>
      <c r="L53" s="21"/>
      <c r="M53" s="26">
        <v>1.2357</v>
      </c>
      <c r="N53" s="21"/>
      <c r="O53" s="21">
        <v>1.0840000000000001</v>
      </c>
      <c r="P53" s="21">
        <v>1989.5</v>
      </c>
      <c r="Q53" s="27">
        <f t="shared" si="0"/>
        <v>139.62264150943395</v>
      </c>
      <c r="R53" s="27"/>
      <c r="S53" s="27">
        <f t="shared" si="1"/>
        <v>0.15169999999999995</v>
      </c>
      <c r="T53" s="27"/>
      <c r="U53" s="27">
        <f t="shared" si="2"/>
        <v>6.0944731591520087</v>
      </c>
      <c r="V53" s="27"/>
      <c r="W53" s="27">
        <f t="shared" si="3"/>
        <v>2.1664893609149662</v>
      </c>
      <c r="X53" s="27"/>
      <c r="Y53" s="27">
        <f t="shared" si="6"/>
        <v>2.1664893609149662</v>
      </c>
      <c r="Z53" s="27">
        <f t="shared" si="5"/>
        <v>1.917247222048643</v>
      </c>
      <c r="AA53" s="29">
        <v>1.1299999999999999</v>
      </c>
    </row>
    <row r="54" spans="1:27">
      <c r="A54" s="21"/>
      <c r="B54" s="21"/>
      <c r="C54" s="21"/>
      <c r="D54" s="21"/>
      <c r="E54" s="21"/>
      <c r="F54" s="39"/>
      <c r="G54" s="21">
        <v>47</v>
      </c>
      <c r="H54" s="22">
        <v>0.26500000000000001</v>
      </c>
      <c r="I54" s="21"/>
      <c r="J54" s="23">
        <v>9.9559999999999996E-2</v>
      </c>
      <c r="K54" s="24">
        <v>3.0800000000000001E-2</v>
      </c>
      <c r="L54" s="21"/>
      <c r="M54" s="26">
        <v>1.1980999999999999</v>
      </c>
      <c r="N54" s="21"/>
      <c r="O54" s="21">
        <v>1.0840000000000001</v>
      </c>
      <c r="P54" s="21">
        <v>1989.5</v>
      </c>
      <c r="Q54" s="27">
        <f t="shared" si="0"/>
        <v>116.22641509433961</v>
      </c>
      <c r="R54" s="27"/>
      <c r="S54" s="27">
        <f t="shared" si="1"/>
        <v>0.11409999999999987</v>
      </c>
      <c r="T54" s="27"/>
      <c r="U54" s="27">
        <f t="shared" si="2"/>
        <v>6.0944731591520087</v>
      </c>
      <c r="V54" s="27"/>
      <c r="W54" s="27">
        <f t="shared" si="3"/>
        <v>1.3564557058341038</v>
      </c>
      <c r="X54" s="27"/>
      <c r="Y54" s="27">
        <f t="shared" si="6"/>
        <v>1.3564557058341038</v>
      </c>
      <c r="Z54" s="27">
        <f t="shared" si="5"/>
        <v>1.200403279499207</v>
      </c>
      <c r="AA54" s="29">
        <v>1.1299999999999999</v>
      </c>
    </row>
    <row r="55" spans="1:27">
      <c r="A55" s="21"/>
      <c r="B55" s="21"/>
      <c r="C55" s="21"/>
      <c r="D55" s="21"/>
      <c r="E55" s="21"/>
      <c r="F55" s="39"/>
      <c r="G55" s="21">
        <v>18</v>
      </c>
      <c r="H55" s="22">
        <v>0.26500000000000001</v>
      </c>
      <c r="I55" s="21"/>
      <c r="J55" s="23">
        <v>9.9559999999999996E-2</v>
      </c>
      <c r="K55" s="30">
        <v>3.3000000000000002E-2</v>
      </c>
      <c r="L55" s="21"/>
      <c r="M55" s="31">
        <v>1.1442000000000001</v>
      </c>
      <c r="N55" s="21"/>
      <c r="O55" s="21">
        <v>1.0840000000000001</v>
      </c>
      <c r="P55" s="21">
        <v>1989.5</v>
      </c>
      <c r="Q55" s="27">
        <f t="shared" si="0"/>
        <v>124.52830188679245</v>
      </c>
      <c r="R55" s="27"/>
      <c r="S55" s="27">
        <f t="shared" si="1"/>
        <v>6.0200000000000031E-2</v>
      </c>
      <c r="T55" s="27"/>
      <c r="U55" s="27">
        <f t="shared" si="2"/>
        <v>6.0944731591520087</v>
      </c>
      <c r="V55" s="27"/>
      <c r="W55" s="27">
        <f t="shared" si="3"/>
        <v>0.7667957320446962</v>
      </c>
      <c r="X55" s="27"/>
      <c r="Y55" s="27">
        <f t="shared" si="6"/>
        <v>0.7667957320446962</v>
      </c>
      <c r="Z55" s="27">
        <f t="shared" si="5"/>
        <v>0.67858029384486396</v>
      </c>
      <c r="AA55" s="29">
        <v>1.1299999999999999</v>
      </c>
    </row>
    <row r="56" spans="1:27">
      <c r="A56" s="21"/>
      <c r="B56" s="21"/>
      <c r="C56" s="21"/>
      <c r="D56" s="21"/>
      <c r="E56" s="21"/>
      <c r="F56" s="39"/>
      <c r="G56" s="21">
        <v>8</v>
      </c>
      <c r="H56" s="22">
        <v>0.26500000000000001</v>
      </c>
      <c r="I56" s="21"/>
      <c r="J56" s="23">
        <v>9.9559999999999996E-2</v>
      </c>
      <c r="K56" s="24">
        <v>3.7900000000000003E-2</v>
      </c>
      <c r="L56" s="21"/>
      <c r="M56" s="32">
        <v>1.0984</v>
      </c>
      <c r="N56" s="21"/>
      <c r="O56" s="21">
        <v>1.0840000000000001</v>
      </c>
      <c r="P56" s="21">
        <v>1989.5</v>
      </c>
      <c r="Q56" s="27">
        <f t="shared" si="0"/>
        <v>143.01886792452831</v>
      </c>
      <c r="R56" s="27"/>
      <c r="S56" s="27">
        <f t="shared" si="1"/>
        <v>1.4399999999999968E-2</v>
      </c>
      <c r="T56" s="27"/>
      <c r="U56" s="27">
        <f t="shared" si="2"/>
        <v>6.0944731591520087</v>
      </c>
      <c r="V56" s="27"/>
      <c r="W56" s="27">
        <f t="shared" si="3"/>
        <v>0.21065460521529863</v>
      </c>
      <c r="X56" s="27"/>
      <c r="Y56" s="27">
        <f t="shared" si="6"/>
        <v>0.21065460521529863</v>
      </c>
      <c r="Z56" s="27">
        <f t="shared" si="5"/>
        <v>0.18642000461530855</v>
      </c>
      <c r="AA56" s="29">
        <v>1.1299999999999999</v>
      </c>
    </row>
    <row r="57" spans="1:27">
      <c r="A57" s="21"/>
      <c r="B57" s="21"/>
      <c r="C57" s="21"/>
      <c r="D57" s="21"/>
      <c r="E57" s="21"/>
      <c r="F57" s="39"/>
      <c r="G57" s="21">
        <v>3</v>
      </c>
      <c r="H57" s="22">
        <v>0.26500000000000001</v>
      </c>
      <c r="I57" s="21"/>
      <c r="J57" s="23">
        <v>9.9559999999999996E-2</v>
      </c>
      <c r="K57" s="24">
        <v>3.5799999999999998E-2</v>
      </c>
      <c r="L57" s="21"/>
      <c r="M57" s="32">
        <v>1.0884</v>
      </c>
      <c r="N57" s="21"/>
      <c r="O57" s="21">
        <v>1.0840000000000001</v>
      </c>
      <c r="P57" s="21">
        <v>1989.5</v>
      </c>
      <c r="Q57" s="27">
        <f t="shared" si="0"/>
        <v>135.09433962264151</v>
      </c>
      <c r="R57" s="27"/>
      <c r="S57" s="27">
        <f t="shared" si="1"/>
        <v>4.3999999999999595E-3</v>
      </c>
      <c r="T57" s="27"/>
      <c r="U57" s="27">
        <f t="shared" si="2"/>
        <v>6.0944731591520087</v>
      </c>
      <c r="V57" s="27"/>
      <c r="W57" s="27">
        <f t="shared" si="3"/>
        <v>6.0800193149944309E-2</v>
      </c>
      <c r="X57" s="27"/>
      <c r="Y57" s="27">
        <f t="shared" si="6"/>
        <v>6.0800193149944309E-2</v>
      </c>
      <c r="Z57" s="27">
        <f t="shared" si="5"/>
        <v>5.3805480663667533E-2</v>
      </c>
      <c r="AA57" s="29">
        <v>1.1299999999999999</v>
      </c>
    </row>
    <row r="58" spans="1:27">
      <c r="A58" s="21"/>
      <c r="B58" s="21"/>
      <c r="C58" s="21"/>
      <c r="D58" s="21"/>
      <c r="E58" s="21"/>
      <c r="F58" s="39"/>
      <c r="G58" s="21">
        <v>1</v>
      </c>
      <c r="H58" s="22">
        <v>0.26500000000000001</v>
      </c>
      <c r="I58" s="21"/>
      <c r="J58" s="23">
        <v>9.9559999999999996E-2</v>
      </c>
      <c r="K58" s="24">
        <v>3.5700000000000003E-2</v>
      </c>
      <c r="M58" s="26">
        <v>1.0795999999999999</v>
      </c>
      <c r="O58" s="21">
        <v>1.0840000000000001</v>
      </c>
      <c r="P58" s="21">
        <v>1989.5</v>
      </c>
      <c r="Q58" s="27">
        <f>K58/(H58)*10^3</f>
        <v>134.71698113207549</v>
      </c>
      <c r="R58" s="27"/>
      <c r="S58" s="27">
        <f>M58-$O58</f>
        <v>-4.4000000000001815E-3</v>
      </c>
      <c r="T58" s="27"/>
      <c r="U58" s="27">
        <f t="shared" si="2"/>
        <v>6.0944731591520087</v>
      </c>
      <c r="V58" s="27"/>
      <c r="W58" s="27">
        <f t="shared" si="3"/>
        <v>-6.0630360208187753E-2</v>
      </c>
      <c r="X58" s="27"/>
      <c r="Y58" s="27">
        <f t="shared" si="6"/>
        <v>-6.0630360208187753E-2</v>
      </c>
      <c r="Z58" s="27">
        <f t="shared" si="5"/>
        <v>-5.3655186024944922E-2</v>
      </c>
      <c r="AA58" s="29">
        <v>1.1299999999999999</v>
      </c>
    </row>
    <row r="59" spans="1:27">
      <c r="A59" s="67"/>
      <c r="B59" s="67"/>
      <c r="C59" s="67"/>
      <c r="D59" s="67"/>
      <c r="E59" s="67"/>
      <c r="F59" s="66"/>
      <c r="G59" s="67">
        <v>1</v>
      </c>
      <c r="H59" s="68">
        <v>0.26500000000000001</v>
      </c>
      <c r="I59" s="67"/>
      <c r="J59" s="69">
        <v>9.9559999999999996E-2</v>
      </c>
      <c r="K59" s="70">
        <v>3.9399999999999998E-2</v>
      </c>
      <c r="L59" s="67"/>
      <c r="M59" s="71">
        <v>1.0793999999999999</v>
      </c>
      <c r="N59" s="67"/>
      <c r="O59" s="67">
        <v>1.0840000000000001</v>
      </c>
      <c r="P59" s="67">
        <v>1989.5</v>
      </c>
      <c r="Q59" s="73">
        <f t="shared" si="0"/>
        <v>148.67924528301884</v>
      </c>
      <c r="R59" s="73"/>
      <c r="S59" s="73">
        <f t="shared" si="1"/>
        <v>-4.6000000000001595E-3</v>
      </c>
      <c r="T59" s="73"/>
      <c r="U59" s="73">
        <f t="shared" si="2"/>
        <v>6.0944731591520087</v>
      </c>
      <c r="V59" s="73"/>
      <c r="W59" s="73">
        <f t="shared" si="3"/>
        <v>-6.9955732646625121E-2</v>
      </c>
      <c r="X59" s="73"/>
      <c r="Y59" s="73">
        <f t="shared" si="6"/>
        <v>-6.9955732646625121E-2</v>
      </c>
      <c r="Z59" s="73">
        <f t="shared" si="5"/>
        <v>-6.1907728005862944E-2</v>
      </c>
      <c r="AA59" s="74">
        <v>1.1299999999999999</v>
      </c>
    </row>
    <row r="60" spans="1:27">
      <c r="A60">
        <v>60</v>
      </c>
      <c r="B60" s="97">
        <v>41179</v>
      </c>
      <c r="C60" s="1">
        <v>71.73</v>
      </c>
      <c r="D60" s="1">
        <v>155.12</v>
      </c>
      <c r="E60" s="1">
        <v>8.1999999999999993</v>
      </c>
      <c r="F60" s="105">
        <v>5</v>
      </c>
      <c r="G60">
        <v>767</v>
      </c>
      <c r="H60" s="77">
        <v>0.26500000000000001</v>
      </c>
      <c r="J60" s="93">
        <v>9.9559999999999996E-2</v>
      </c>
      <c r="K60" s="24">
        <v>3.3099999999999997E-2</v>
      </c>
      <c r="M60" s="26">
        <v>1.3678999999999999</v>
      </c>
      <c r="O60">
        <v>1.0840000000000001</v>
      </c>
      <c r="P60">
        <v>1989.5</v>
      </c>
      <c r="Q60" s="27">
        <f>K60/(H60)*10^3</f>
        <v>124.90566037735847</v>
      </c>
      <c r="R60" s="27"/>
      <c r="S60" s="27">
        <f>M60-$O60</f>
        <v>0.28389999999999982</v>
      </c>
      <c r="T60" s="27"/>
      <c r="U60" s="27">
        <f t="shared" si="2"/>
        <v>6.0944731591520087</v>
      </c>
      <c r="V60" s="27"/>
      <c r="W60" s="27">
        <f t="shared" si="3"/>
        <v>3.6271259969998408</v>
      </c>
      <c r="X60" s="27"/>
      <c r="Y60" s="27">
        <f t="shared" si="6"/>
        <v>3.6271259969998408</v>
      </c>
      <c r="Z60" s="27">
        <f t="shared" si="5"/>
        <v>3.209846015044107</v>
      </c>
      <c r="AA60" s="29">
        <v>1.1299999999999999</v>
      </c>
    </row>
    <row r="61" spans="1:27">
      <c r="E61" s="47" t="s">
        <v>49</v>
      </c>
      <c r="F61" s="105"/>
      <c r="G61">
        <v>375</v>
      </c>
      <c r="H61" s="77">
        <v>0.26500000000000001</v>
      </c>
      <c r="J61" s="93">
        <v>9.9559999999999996E-2</v>
      </c>
      <c r="K61" s="24">
        <v>3.2000000000000001E-2</v>
      </c>
      <c r="M61" s="26">
        <v>1.2904</v>
      </c>
      <c r="O61">
        <v>1.0840000000000001</v>
      </c>
      <c r="P61">
        <v>1989.5</v>
      </c>
      <c r="Q61" s="27">
        <f t="shared" si="0"/>
        <v>120.75471698113208</v>
      </c>
      <c r="R61" s="27"/>
      <c r="S61" s="27">
        <f t="shared" si="1"/>
        <v>0.20639999999999992</v>
      </c>
      <c r="T61" s="27"/>
      <c r="U61" s="27">
        <f t="shared" si="2"/>
        <v>6.0944731591520087</v>
      </c>
      <c r="V61" s="27"/>
      <c r="W61" s="27">
        <f t="shared" si="3"/>
        <v>2.5493468493953508</v>
      </c>
      <c r="X61" s="27"/>
      <c r="Y61" s="27">
        <f t="shared" si="6"/>
        <v>2.5493468493953508</v>
      </c>
      <c r="Z61" s="27">
        <f t="shared" si="5"/>
        <v>2.2560591587569481</v>
      </c>
      <c r="AA61" s="29">
        <v>1.1299999999999999</v>
      </c>
    </row>
    <row r="62" spans="1:27">
      <c r="F62" s="105"/>
      <c r="G62">
        <v>240</v>
      </c>
      <c r="H62" s="77">
        <v>0.26500000000000001</v>
      </c>
      <c r="J62" s="93">
        <v>9.9559999999999996E-2</v>
      </c>
      <c r="K62" s="24">
        <v>3.1600000000000003E-2</v>
      </c>
      <c r="M62" s="26">
        <v>1.4470000000000001</v>
      </c>
      <c r="O62">
        <v>1.0840000000000001</v>
      </c>
      <c r="P62">
        <v>1989.5</v>
      </c>
      <c r="Q62" s="27">
        <f t="shared" si="0"/>
        <v>119.24528301886792</v>
      </c>
      <c r="R62" s="27"/>
      <c r="S62" s="27">
        <f t="shared" si="1"/>
        <v>0.36299999999999999</v>
      </c>
      <c r="T62" s="27"/>
      <c r="U62" s="27">
        <f t="shared" si="2"/>
        <v>6.0944731591520087</v>
      </c>
      <c r="V62" s="27"/>
      <c r="W62" s="27">
        <f t="shared" si="3"/>
        <v>4.4275447916733599</v>
      </c>
      <c r="X62" s="27"/>
      <c r="Y62" s="27">
        <f t="shared" si="6"/>
        <v>4.4275447916733599</v>
      </c>
      <c r="Z62" s="27">
        <f t="shared" si="5"/>
        <v>3.9181812315693456</v>
      </c>
      <c r="AA62" s="29">
        <v>1.1299999999999999</v>
      </c>
    </row>
    <row r="63" spans="1:27">
      <c r="F63" s="105"/>
      <c r="G63">
        <v>84</v>
      </c>
      <c r="H63" s="77">
        <v>0.26500000000000001</v>
      </c>
      <c r="J63" s="93">
        <v>9.9559999999999996E-2</v>
      </c>
      <c r="K63" s="24">
        <v>3.2399999999999998E-2</v>
      </c>
      <c r="M63" s="26">
        <v>1.2926</v>
      </c>
      <c r="O63">
        <v>1.0840000000000001</v>
      </c>
      <c r="P63">
        <v>1989.5</v>
      </c>
      <c r="Q63" s="27">
        <f t="shared" si="0"/>
        <v>122.26415094339622</v>
      </c>
      <c r="R63" s="27"/>
      <c r="S63" s="27">
        <f t="shared" si="1"/>
        <v>0.2085999999999999</v>
      </c>
      <c r="T63" s="27"/>
      <c r="U63" s="27">
        <f t="shared" si="2"/>
        <v>6.0944731591520087</v>
      </c>
      <c r="V63" s="27"/>
      <c r="W63" s="27">
        <f t="shared" si="3"/>
        <v>2.6087266215778513</v>
      </c>
      <c r="X63" s="27"/>
      <c r="Y63" s="27">
        <f t="shared" si="6"/>
        <v>2.6087266215778513</v>
      </c>
      <c r="Z63" s="27">
        <f t="shared" si="5"/>
        <v>2.308607629714913</v>
      </c>
      <c r="AA63" s="29">
        <v>1.1299999999999999</v>
      </c>
    </row>
    <row r="64" spans="1:27">
      <c r="F64" s="105"/>
      <c r="G64">
        <v>58</v>
      </c>
      <c r="H64" s="77">
        <v>0.26500000000000001</v>
      </c>
      <c r="J64" s="93">
        <v>9.9559999999999996E-2</v>
      </c>
      <c r="K64" s="24">
        <v>3.3599999999999998E-2</v>
      </c>
      <c r="M64" s="26">
        <v>1.373</v>
      </c>
      <c r="O64">
        <v>1.0840000000000001</v>
      </c>
      <c r="P64">
        <v>1989.5</v>
      </c>
      <c r="Q64" s="27">
        <f t="shared" si="0"/>
        <v>126.79245283018867</v>
      </c>
      <c r="R64" s="27"/>
      <c r="S64" s="27">
        <f t="shared" si="1"/>
        <v>0.28899999999999992</v>
      </c>
      <c r="T64" s="27"/>
      <c r="U64" s="27">
        <f t="shared" si="2"/>
        <v>6.0944731591520087</v>
      </c>
      <c r="V64" s="27"/>
      <c r="W64" s="27">
        <f t="shared" si="3"/>
        <v>3.7480586310514505</v>
      </c>
      <c r="X64" s="27"/>
      <c r="Y64" s="27">
        <f t="shared" si="6"/>
        <v>3.7480586310514505</v>
      </c>
      <c r="Z64" s="27">
        <f t="shared" si="5"/>
        <v>3.316866045178275</v>
      </c>
      <c r="AA64" s="29">
        <v>1.1299999999999999</v>
      </c>
    </row>
    <row r="65" spans="1:27">
      <c r="F65" s="105"/>
      <c r="G65">
        <v>24</v>
      </c>
      <c r="H65" s="77">
        <v>0.26500000000000001</v>
      </c>
      <c r="J65" s="93">
        <v>9.9559999999999996E-2</v>
      </c>
      <c r="K65" s="24">
        <v>3.32E-2</v>
      </c>
      <c r="M65" s="26">
        <v>1.2019</v>
      </c>
      <c r="O65">
        <v>1.0840000000000001</v>
      </c>
      <c r="P65">
        <v>1989.5</v>
      </c>
      <c r="Q65" s="27">
        <f t="shared" si="0"/>
        <v>125.28301886792454</v>
      </c>
      <c r="R65" s="27"/>
      <c r="S65" s="27">
        <f t="shared" si="1"/>
        <v>0.11789999999999989</v>
      </c>
      <c r="T65" s="27"/>
      <c r="U65" s="27">
        <f t="shared" si="2"/>
        <v>6.0944731591520087</v>
      </c>
      <c r="V65" s="27"/>
      <c r="W65" s="27">
        <f t="shared" si="3"/>
        <v>1.5108492892519427</v>
      </c>
      <c r="X65" s="27"/>
      <c r="Y65" s="27">
        <f t="shared" si="6"/>
        <v>1.5108492892519427</v>
      </c>
      <c r="Z65" s="27">
        <f t="shared" si="5"/>
        <v>1.337034769249507</v>
      </c>
      <c r="AA65" s="29">
        <v>1.1299999999999999</v>
      </c>
    </row>
    <row r="66" spans="1:27">
      <c r="F66" s="105"/>
      <c r="G66">
        <v>10</v>
      </c>
      <c r="H66" s="77">
        <v>0.26500000000000001</v>
      </c>
      <c r="J66" s="93">
        <v>9.9559999999999996E-2</v>
      </c>
      <c r="K66" s="30">
        <v>3.32E-2</v>
      </c>
      <c r="M66" s="31">
        <v>1.1183000000000001</v>
      </c>
      <c r="O66">
        <v>1.0840000000000001</v>
      </c>
      <c r="P66">
        <v>1989.5</v>
      </c>
      <c r="Q66" s="27">
        <f t="shared" si="0"/>
        <v>125.28301886792454</v>
      </c>
      <c r="R66" s="27"/>
      <c r="S66" s="27">
        <f t="shared" si="1"/>
        <v>3.4299999999999997E-2</v>
      </c>
      <c r="T66" s="27"/>
      <c r="U66" s="27">
        <f t="shared" si="2"/>
        <v>6.0944731591520087</v>
      </c>
      <c r="V66" s="27"/>
      <c r="W66" s="27">
        <f t="shared" si="3"/>
        <v>0.43954309263224489</v>
      </c>
      <c r="X66" s="27"/>
      <c r="Y66" s="27">
        <f t="shared" si="6"/>
        <v>0.43954309263224489</v>
      </c>
      <c r="Z66" s="27">
        <f t="shared" si="5"/>
        <v>0.38897618817012825</v>
      </c>
      <c r="AA66" s="29">
        <v>1.1299999999999999</v>
      </c>
    </row>
    <row r="67" spans="1:27">
      <c r="F67" s="105"/>
      <c r="G67">
        <v>4</v>
      </c>
      <c r="H67" s="77">
        <v>0.26500000000000001</v>
      </c>
      <c r="J67" s="93">
        <v>9.9559999999999996E-2</v>
      </c>
      <c r="K67" s="24">
        <v>3.15E-2</v>
      </c>
      <c r="M67" s="32">
        <v>1.0958000000000001</v>
      </c>
      <c r="O67">
        <v>1.0840000000000001</v>
      </c>
      <c r="P67">
        <v>1989.5</v>
      </c>
      <c r="Q67" s="27">
        <f t="shared" si="0"/>
        <v>118.86792452830188</v>
      </c>
      <c r="R67" s="27"/>
      <c r="S67" s="27">
        <f t="shared" si="1"/>
        <v>1.1800000000000033E-2</v>
      </c>
      <c r="T67" s="27"/>
      <c r="U67" s="27">
        <f t="shared" si="2"/>
        <v>6.0944731591520087</v>
      </c>
      <c r="V67" s="27"/>
      <c r="W67" s="27">
        <f t="shared" si="3"/>
        <v>0.14347023739102702</v>
      </c>
      <c r="X67" s="27"/>
      <c r="Y67" s="27">
        <f t="shared" si="6"/>
        <v>0.14347023739102702</v>
      </c>
      <c r="Z67" s="27">
        <f t="shared" si="5"/>
        <v>0.1269648118504664</v>
      </c>
      <c r="AA67" s="29">
        <v>1.1299999999999999</v>
      </c>
    </row>
    <row r="68" spans="1:27">
      <c r="F68" s="105"/>
      <c r="G68">
        <v>2</v>
      </c>
      <c r="H68" s="77">
        <v>0.26500000000000001</v>
      </c>
      <c r="J68" s="93">
        <v>9.9559999999999996E-2</v>
      </c>
      <c r="K68" s="24">
        <v>3.4299999999999997E-2</v>
      </c>
      <c r="M68" s="32">
        <v>1.0872999999999999</v>
      </c>
      <c r="O68">
        <v>1.0840000000000001</v>
      </c>
      <c r="P68">
        <v>1989.5</v>
      </c>
      <c r="Q68" s="27">
        <f t="shared" si="0"/>
        <v>129.43396226415095</v>
      </c>
      <c r="R68" s="27"/>
      <c r="S68" s="27">
        <f t="shared" si="1"/>
        <v>3.2999999999998586E-3</v>
      </c>
      <c r="T68" s="27"/>
      <c r="U68" s="27">
        <f t="shared" si="2"/>
        <v>6.0944731591520087</v>
      </c>
      <c r="V68" s="27"/>
      <c r="W68" s="27">
        <f t="shared" si="3"/>
        <v>4.3689524267661033E-2</v>
      </c>
      <c r="X68" s="27"/>
      <c r="Y68" s="27">
        <f t="shared" si="6"/>
        <v>4.3689524267661033E-2</v>
      </c>
      <c r="Z68" s="27">
        <f t="shared" si="5"/>
        <v>3.866329581208941E-2</v>
      </c>
      <c r="AA68" s="29">
        <v>1.1299999999999999</v>
      </c>
    </row>
    <row r="69" spans="1:27">
      <c r="A69" s="34"/>
      <c r="B69" s="34"/>
      <c r="C69" s="34"/>
      <c r="D69" s="34"/>
      <c r="E69" s="34"/>
      <c r="F69" s="43"/>
      <c r="G69" s="34">
        <v>1</v>
      </c>
      <c r="H69" s="35">
        <v>0.26500000000000001</v>
      </c>
      <c r="I69" s="34"/>
      <c r="J69" s="36">
        <v>9.9559999999999996E-2</v>
      </c>
      <c r="K69" s="37">
        <v>3.1600000000000003E-2</v>
      </c>
      <c r="L69" s="34"/>
      <c r="M69" s="55">
        <v>1.0825</v>
      </c>
      <c r="N69" s="34"/>
      <c r="O69" s="34">
        <v>1.0840000000000001</v>
      </c>
      <c r="P69" s="34">
        <v>1989.5</v>
      </c>
      <c r="Q69" s="99">
        <f t="shared" si="0"/>
        <v>119.24528301886792</v>
      </c>
      <c r="R69" s="99"/>
      <c r="S69" s="99">
        <f t="shared" si="1"/>
        <v>-1.5000000000000568E-3</v>
      </c>
      <c r="T69" s="99"/>
      <c r="U69" s="99">
        <f t="shared" si="2"/>
        <v>6.0944731591520087</v>
      </c>
      <c r="V69" s="99"/>
      <c r="W69" s="99">
        <f t="shared" si="3"/>
        <v>-1.8295639635014578E-2</v>
      </c>
      <c r="X69" s="99"/>
      <c r="Y69" s="99">
        <f t="shared" si="6"/>
        <v>-1.8295639635014578E-2</v>
      </c>
      <c r="Z69" s="99">
        <f t="shared" si="5"/>
        <v>-1.6190831535411131E-2</v>
      </c>
      <c r="AA69" s="38">
        <v>1.1299999999999999</v>
      </c>
    </row>
    <row r="70" spans="1:27">
      <c r="A70">
        <v>76</v>
      </c>
      <c r="B70" s="97">
        <v>41183</v>
      </c>
      <c r="C70" s="1">
        <v>70.75</v>
      </c>
      <c r="D70" s="1">
        <v>164</v>
      </c>
      <c r="E70" s="1">
        <v>3.8</v>
      </c>
      <c r="F70" s="105">
        <v>22</v>
      </c>
      <c r="G70">
        <v>750</v>
      </c>
      <c r="H70" s="77">
        <v>0.26500000000000001</v>
      </c>
      <c r="J70" s="92">
        <v>9.9580000000000002E-2</v>
      </c>
      <c r="K70" s="24">
        <v>1.9099999999999999E-2</v>
      </c>
      <c r="M70" s="26">
        <v>1.0944</v>
      </c>
      <c r="O70" s="39">
        <v>1.0840000000000001</v>
      </c>
      <c r="P70" s="39">
        <v>2041.8</v>
      </c>
      <c r="Q70" s="27">
        <f t="shared" si="0"/>
        <v>72.075471698113191</v>
      </c>
      <c r="R70" s="27"/>
      <c r="S70" s="27">
        <f t="shared" si="1"/>
        <v>1.0399999999999965E-2</v>
      </c>
      <c r="T70" s="27"/>
      <c r="U70" s="27">
        <f t="shared" si="2"/>
        <v>5.9730374482899879</v>
      </c>
      <c r="V70" s="27"/>
      <c r="W70" s="27">
        <f t="shared" si="3"/>
        <v>7.85762572314328E-2</v>
      </c>
      <c r="X70" s="27"/>
      <c r="Y70" s="27">
        <f t="shared" si="6"/>
        <v>7.85762572314328E-2</v>
      </c>
      <c r="Z70" s="27">
        <f t="shared" si="5"/>
        <v>0.253471797520751</v>
      </c>
      <c r="AA70" s="29">
        <v>0.31</v>
      </c>
    </row>
    <row r="71" spans="1:27">
      <c r="E71" s="47"/>
      <c r="F71" s="105"/>
      <c r="G71">
        <v>325</v>
      </c>
      <c r="H71" s="77">
        <v>0.26500000000000001</v>
      </c>
      <c r="J71" s="93">
        <v>9.9580000000000002E-2</v>
      </c>
      <c r="K71" s="24">
        <v>2.1999999999999999E-2</v>
      </c>
      <c r="M71" s="26">
        <v>1.1125</v>
      </c>
      <c r="O71">
        <v>1.0840000000000001</v>
      </c>
      <c r="P71">
        <v>2041.8</v>
      </c>
      <c r="Q71" s="27">
        <f t="shared" si="0"/>
        <v>83.018867924528294</v>
      </c>
      <c r="R71" s="27"/>
      <c r="S71" s="27">
        <f t="shared" si="1"/>
        <v>2.849999999999997E-2</v>
      </c>
      <c r="T71" s="27"/>
      <c r="U71" s="27">
        <f t="shared" si="2"/>
        <v>5.9730374482899879</v>
      </c>
      <c r="V71" s="27"/>
      <c r="W71" s="27">
        <f t="shared" si="3"/>
        <v>0.24802312366144025</v>
      </c>
      <c r="X71" s="27"/>
      <c r="Y71" s="27">
        <f t="shared" si="6"/>
        <v>0.24802312366144025</v>
      </c>
      <c r="Z71" s="27">
        <f t="shared" si="5"/>
        <v>0.80007459245625889</v>
      </c>
      <c r="AA71" s="29">
        <v>0.31</v>
      </c>
    </row>
    <row r="72" spans="1:27">
      <c r="F72" s="105"/>
      <c r="G72">
        <v>198</v>
      </c>
      <c r="H72" s="77">
        <v>0.26500000000000001</v>
      </c>
      <c r="J72" s="93">
        <v>9.9580000000000002E-2</v>
      </c>
      <c r="K72" s="24">
        <v>1.8499999999999999E-2</v>
      </c>
      <c r="M72" s="26">
        <v>1.1173999999999999</v>
      </c>
      <c r="O72">
        <v>1.0840000000000001</v>
      </c>
      <c r="P72">
        <v>2041.8</v>
      </c>
      <c r="Q72" s="27">
        <f t="shared" si="0"/>
        <v>69.811320754716974</v>
      </c>
      <c r="R72" s="27"/>
      <c r="S72" s="27">
        <f t="shared" si="1"/>
        <v>3.3399999999999874E-2</v>
      </c>
      <c r="T72" s="27"/>
      <c r="U72" s="27">
        <f t="shared" si="2"/>
        <v>5.9730374482899879</v>
      </c>
      <c r="V72" s="27"/>
      <c r="W72" s="27">
        <f t="shared" si="3"/>
        <v>0.24442342601340272</v>
      </c>
      <c r="X72" s="27"/>
      <c r="Y72" s="27">
        <f t="shared" si="6"/>
        <v>0.24442342601340272</v>
      </c>
      <c r="Z72" s="27">
        <f t="shared" si="5"/>
        <v>0.78846266455936365</v>
      </c>
      <c r="AA72" s="29">
        <v>0.31</v>
      </c>
    </row>
    <row r="73" spans="1:27">
      <c r="F73" s="105"/>
      <c r="G73">
        <v>73</v>
      </c>
      <c r="H73" s="77">
        <v>0.26500000000000001</v>
      </c>
      <c r="J73" s="93">
        <v>9.9580000000000002E-2</v>
      </c>
      <c r="K73" s="24">
        <v>1.8200000000000001E-2</v>
      </c>
      <c r="M73" s="26">
        <v>1.1252</v>
      </c>
      <c r="O73">
        <v>1.0840000000000001</v>
      </c>
      <c r="P73">
        <v>2041.8</v>
      </c>
      <c r="Q73" s="27">
        <f t="shared" si="0"/>
        <v>68.679245283018872</v>
      </c>
      <c r="R73" s="27"/>
      <c r="S73" s="27">
        <f t="shared" si="1"/>
        <v>4.1199999999999903E-2</v>
      </c>
      <c r="T73" s="27"/>
      <c r="U73" s="27">
        <f t="shared" si="2"/>
        <v>5.9730374482899879</v>
      </c>
      <c r="V73" s="27"/>
      <c r="W73" s="27">
        <f t="shared" si="3"/>
        <v>0.29661508619823623</v>
      </c>
      <c r="X73" s="27"/>
      <c r="Y73" s="27">
        <f t="shared" si="6"/>
        <v>0.29661508619823623</v>
      </c>
      <c r="Z73" s="27">
        <f t="shared" si="5"/>
        <v>0.95682285870398787</v>
      </c>
      <c r="AA73" s="29">
        <v>0.31</v>
      </c>
    </row>
    <row r="74" spans="1:27">
      <c r="F74" s="105"/>
      <c r="G74">
        <v>47</v>
      </c>
      <c r="H74" s="77">
        <v>0.26500000000000001</v>
      </c>
      <c r="J74" s="93">
        <v>9.9580000000000002E-2</v>
      </c>
      <c r="K74" s="24">
        <v>1.8499999999999999E-2</v>
      </c>
      <c r="M74" s="26">
        <v>1.1234</v>
      </c>
      <c r="O74">
        <v>1.0840000000000001</v>
      </c>
      <c r="P74">
        <v>2041.8</v>
      </c>
      <c r="Q74" s="27">
        <f t="shared" si="0"/>
        <v>69.811320754716974</v>
      </c>
      <c r="R74" s="27"/>
      <c r="S74" s="27">
        <f t="shared" si="1"/>
        <v>3.939999999999988E-2</v>
      </c>
      <c r="T74" s="27"/>
      <c r="U74" s="27">
        <f t="shared" si="2"/>
        <v>5.9730374482899879</v>
      </c>
      <c r="V74" s="27"/>
      <c r="W74" s="27">
        <f t="shared" si="3"/>
        <v>0.28833182589605011</v>
      </c>
      <c r="X74" s="27"/>
      <c r="Y74" s="27">
        <f t="shared" ref="Y74:Y89" si="7">W74-X74</f>
        <v>0.28833182589605011</v>
      </c>
      <c r="Z74" s="27">
        <f t="shared" si="5"/>
        <v>0.93010266418080678</v>
      </c>
      <c r="AA74" s="29">
        <v>0.31</v>
      </c>
    </row>
    <row r="75" spans="1:27">
      <c r="F75" s="105"/>
      <c r="G75">
        <v>18</v>
      </c>
      <c r="H75" s="77">
        <v>0.26500000000000001</v>
      </c>
      <c r="J75" s="93">
        <v>9.9580000000000002E-2</v>
      </c>
      <c r="K75" s="24">
        <v>2.07E-2</v>
      </c>
      <c r="M75" s="26">
        <v>1.1079000000000001</v>
      </c>
      <c r="O75">
        <v>1.0840000000000001</v>
      </c>
      <c r="P75">
        <v>2041.8</v>
      </c>
      <c r="Q75" s="27">
        <f t="shared" ref="Q75:Q89" si="8">K75/(H75)*10^3</f>
        <v>78.113207547169793</v>
      </c>
      <c r="R75" s="27"/>
      <c r="S75" s="27">
        <f t="shared" ref="S75:S89" si="9">M75-$O75</f>
        <v>2.3900000000000032E-2</v>
      </c>
      <c r="T75" s="27"/>
      <c r="U75" s="27">
        <f t="shared" ref="U75:U89" si="10">((($J75*13/85*$K$5/100)/13*10^6)*1000/25*600*10^-6/H75+($K$2/100)*$P75)/($P75+(($J75*13/85*$K$5/100)/13*10^6)*1000/25*600*10^-6*1000/300)*100</f>
        <v>5.9730374482899879</v>
      </c>
      <c r="V75" s="27"/>
      <c r="W75" s="27">
        <f t="shared" ref="W75:W89" si="11">Q75*S75/(U75-$O75)/2*$K$4</f>
        <v>0.19570092499046987</v>
      </c>
      <c r="X75" s="27"/>
      <c r="Y75" s="27">
        <f t="shared" si="7"/>
        <v>0.19570092499046987</v>
      </c>
      <c r="Z75" s="27">
        <f t="shared" ref="Z75:Z89" si="12">Y75/AA75</f>
        <v>0.63129330642087056</v>
      </c>
      <c r="AA75" s="29">
        <v>0.31</v>
      </c>
    </row>
    <row r="76" spans="1:27">
      <c r="F76" s="105"/>
      <c r="G76">
        <v>8</v>
      </c>
      <c r="H76" s="77">
        <v>0.26500000000000001</v>
      </c>
      <c r="J76" s="93">
        <v>9.9580000000000002E-2</v>
      </c>
      <c r="K76" s="24">
        <v>2.2700000000000001E-2</v>
      </c>
      <c r="M76" s="26">
        <v>1.0895999999999999</v>
      </c>
      <c r="O76">
        <v>1.0840000000000001</v>
      </c>
      <c r="P76">
        <v>2041.8</v>
      </c>
      <c r="Q76" s="27">
        <f t="shared" si="8"/>
        <v>85.660377358490564</v>
      </c>
      <c r="R76" s="27"/>
      <c r="S76" s="27">
        <f t="shared" si="9"/>
        <v>5.5999999999998273E-3</v>
      </c>
      <c r="T76" s="27"/>
      <c r="U76" s="27">
        <f t="shared" si="10"/>
        <v>5.9730374482899879</v>
      </c>
      <c r="V76" s="27"/>
      <c r="W76" s="27">
        <f t="shared" si="11"/>
        <v>5.0285007144882529E-2</v>
      </c>
      <c r="X76" s="27"/>
      <c r="Y76" s="27">
        <f t="shared" si="7"/>
        <v>5.0285007144882529E-2</v>
      </c>
      <c r="Z76" s="27">
        <f t="shared" si="12"/>
        <v>0.16220970046736299</v>
      </c>
      <c r="AA76" s="29">
        <v>0.31</v>
      </c>
    </row>
    <row r="77" spans="1:27">
      <c r="F77" s="105"/>
      <c r="G77">
        <v>3</v>
      </c>
      <c r="H77" s="77">
        <v>0.26500000000000001</v>
      </c>
      <c r="J77" s="93">
        <v>9.9580000000000002E-2</v>
      </c>
      <c r="K77" s="30">
        <v>2.1100000000000001E-2</v>
      </c>
      <c r="M77" s="31">
        <v>1.0852999999999999</v>
      </c>
      <c r="O77">
        <v>1.0840000000000001</v>
      </c>
      <c r="P77">
        <v>2041.8</v>
      </c>
      <c r="Q77" s="27">
        <f t="shared" si="8"/>
        <v>79.622641509433961</v>
      </c>
      <c r="R77" s="27"/>
      <c r="S77" s="27">
        <f t="shared" si="9"/>
        <v>1.2999999999998568E-3</v>
      </c>
      <c r="T77" s="27"/>
      <c r="U77" s="27">
        <f t="shared" si="10"/>
        <v>5.9730374482899879</v>
      </c>
      <c r="V77" s="27"/>
      <c r="W77" s="27">
        <f t="shared" si="11"/>
        <v>1.0850517196224185E-2</v>
      </c>
      <c r="X77" s="27"/>
      <c r="Y77" s="27">
        <f t="shared" si="7"/>
        <v>1.0850517196224185E-2</v>
      </c>
      <c r="Z77" s="27">
        <f t="shared" si="12"/>
        <v>3.5001668374916729E-2</v>
      </c>
      <c r="AA77" s="29">
        <v>0.31</v>
      </c>
    </row>
    <row r="78" spans="1:27">
      <c r="F78" s="105"/>
      <c r="G78">
        <v>1</v>
      </c>
      <c r="H78" s="77">
        <v>0.26500000000000001</v>
      </c>
      <c r="J78" s="93">
        <v>9.9580000000000002E-2</v>
      </c>
      <c r="K78" s="24">
        <v>2.8400000000000002E-2</v>
      </c>
      <c r="M78" s="32">
        <v>1.0793999999999999</v>
      </c>
      <c r="O78">
        <v>1.0840000000000001</v>
      </c>
      <c r="P78">
        <v>2041.8</v>
      </c>
      <c r="Q78" s="27">
        <f t="shared" si="8"/>
        <v>107.16981132075472</v>
      </c>
      <c r="R78" s="27"/>
      <c r="S78" s="27">
        <f t="shared" si="9"/>
        <v>-4.6000000000001595E-3</v>
      </c>
      <c r="T78" s="27"/>
      <c r="U78" s="27">
        <f t="shared" si="10"/>
        <v>5.9730374482899879</v>
      </c>
      <c r="V78" s="27"/>
      <c r="W78" s="27">
        <f t="shared" si="11"/>
        <v>-5.1677417663686949E-2</v>
      </c>
      <c r="X78" s="27"/>
      <c r="Y78" s="27">
        <f t="shared" si="7"/>
        <v>-5.1677417663686949E-2</v>
      </c>
      <c r="Z78" s="27">
        <f t="shared" si="12"/>
        <v>-0.16670134730221597</v>
      </c>
      <c r="AA78" s="29">
        <v>0.31</v>
      </c>
    </row>
    <row r="79" spans="1:27">
      <c r="A79" s="67"/>
      <c r="B79" s="67"/>
      <c r="C79" s="67"/>
      <c r="D79" s="67"/>
      <c r="E79" s="67"/>
      <c r="F79" s="66"/>
      <c r="G79" s="67">
        <v>1</v>
      </c>
      <c r="H79" s="68">
        <v>0.26500000000000001</v>
      </c>
      <c r="I79" s="67"/>
      <c r="J79" s="69">
        <v>9.9580000000000002E-2</v>
      </c>
      <c r="K79" s="70">
        <v>2.5700000000000001E-2</v>
      </c>
      <c r="L79" s="67"/>
      <c r="M79" s="75">
        <v>1.0803</v>
      </c>
      <c r="N79" s="67"/>
      <c r="O79" s="67">
        <v>1.0840000000000001</v>
      </c>
      <c r="P79" s="67">
        <v>2041.8</v>
      </c>
      <c r="Q79" s="73">
        <f t="shared" si="8"/>
        <v>96.981132075471692</v>
      </c>
      <c r="R79" s="73"/>
      <c r="S79" s="73">
        <f t="shared" si="9"/>
        <v>-3.7000000000000366E-3</v>
      </c>
      <c r="T79" s="73"/>
      <c r="U79" s="73">
        <f t="shared" si="10"/>
        <v>5.9730374482899879</v>
      </c>
      <c r="V79" s="73"/>
      <c r="W79" s="73">
        <f t="shared" si="11"/>
        <v>-3.7614862566134943E-2</v>
      </c>
      <c r="X79" s="73"/>
      <c r="Y79" s="73">
        <f t="shared" si="7"/>
        <v>-3.7614862566134943E-2</v>
      </c>
      <c r="Z79" s="73">
        <f t="shared" si="12"/>
        <v>-0.12133826634237078</v>
      </c>
      <c r="AA79" s="74">
        <v>0.31</v>
      </c>
    </row>
    <row r="80" spans="1:27">
      <c r="A80" s="1">
        <v>76</v>
      </c>
      <c r="B80" s="97">
        <v>41183</v>
      </c>
      <c r="C80" s="1">
        <v>70.75</v>
      </c>
      <c r="D80" s="1">
        <v>164</v>
      </c>
      <c r="E80" s="1">
        <v>8.8000000000000007</v>
      </c>
      <c r="F80" s="1">
        <v>22</v>
      </c>
      <c r="G80">
        <v>767</v>
      </c>
      <c r="H80" s="77">
        <v>0.26500000000000001</v>
      </c>
      <c r="J80" s="93">
        <v>9.9580000000000002E-2</v>
      </c>
      <c r="K80" s="24">
        <v>0.02</v>
      </c>
      <c r="M80" s="26">
        <v>1.1031</v>
      </c>
      <c r="O80">
        <v>1.0840000000000001</v>
      </c>
      <c r="P80">
        <v>2041.8</v>
      </c>
      <c r="Q80" s="27">
        <f t="shared" si="8"/>
        <v>75.471698113207538</v>
      </c>
      <c r="R80" s="27"/>
      <c r="S80" s="27">
        <f t="shared" si="9"/>
        <v>1.9099999999999895E-2</v>
      </c>
      <c r="T80" s="27"/>
      <c r="U80" s="27">
        <f t="shared" si="10"/>
        <v>5.9730374482899879</v>
      </c>
      <c r="V80" s="27"/>
      <c r="W80" s="27">
        <f t="shared" si="11"/>
        <v>0.15110818698352432</v>
      </c>
      <c r="X80" s="27"/>
      <c r="Y80" s="27">
        <f t="shared" si="7"/>
        <v>0.15110818698352432</v>
      </c>
      <c r="Z80" s="27">
        <f t="shared" si="12"/>
        <v>0.48744576446298171</v>
      </c>
      <c r="AA80" s="29">
        <v>0.31</v>
      </c>
    </row>
    <row r="81" spans="1:27">
      <c r="E81" s="125" t="s">
        <v>48</v>
      </c>
      <c r="G81">
        <v>375</v>
      </c>
      <c r="H81" s="77">
        <v>0.26500000000000001</v>
      </c>
      <c r="J81" s="93">
        <v>9.9580000000000002E-2</v>
      </c>
      <c r="K81" s="24">
        <v>2.4199999999999999E-2</v>
      </c>
      <c r="M81" s="26">
        <v>1.1039000000000001</v>
      </c>
      <c r="O81">
        <v>1.0840000000000001</v>
      </c>
      <c r="P81">
        <v>2041.8</v>
      </c>
      <c r="Q81" s="27">
        <f t="shared" si="8"/>
        <v>91.320754716981128</v>
      </c>
      <c r="R81" s="27"/>
      <c r="S81" s="27">
        <f t="shared" si="9"/>
        <v>1.9900000000000029E-2</v>
      </c>
      <c r="T81" s="27"/>
      <c r="U81" s="27">
        <f t="shared" si="10"/>
        <v>5.9730374482899879</v>
      </c>
      <c r="V81" s="27"/>
      <c r="W81" s="27">
        <f t="shared" si="11"/>
        <v>0.19049916410347159</v>
      </c>
      <c r="X81" s="27"/>
      <c r="Y81" s="27">
        <f t="shared" si="7"/>
        <v>0.19049916410347159</v>
      </c>
      <c r="Z81" s="27">
        <f t="shared" si="12"/>
        <v>0.61451343259184388</v>
      </c>
      <c r="AA81" s="29">
        <v>0.31</v>
      </c>
    </row>
    <row r="82" spans="1:27">
      <c r="G82">
        <v>240</v>
      </c>
      <c r="H82" s="77">
        <v>0.26500000000000001</v>
      </c>
      <c r="J82" s="93">
        <v>9.9580000000000002E-2</v>
      </c>
      <c r="K82" s="24">
        <v>2.29E-2</v>
      </c>
      <c r="M82" s="26">
        <v>1.1163000000000001</v>
      </c>
      <c r="O82">
        <v>1.0840000000000001</v>
      </c>
      <c r="P82">
        <v>2041.8</v>
      </c>
      <c r="Q82" s="27">
        <f t="shared" si="8"/>
        <v>86.415094339622627</v>
      </c>
      <c r="R82" s="27"/>
      <c r="S82" s="27">
        <f t="shared" si="9"/>
        <v>3.2299999999999995E-2</v>
      </c>
      <c r="T82" s="27"/>
      <c r="U82" s="27">
        <f t="shared" si="10"/>
        <v>5.9730374482899879</v>
      </c>
      <c r="V82" s="27"/>
      <c r="W82" s="27">
        <f t="shared" si="11"/>
        <v>0.29259212739817808</v>
      </c>
      <c r="X82" s="27"/>
      <c r="Y82" s="27">
        <f t="shared" si="7"/>
        <v>0.29259212739817808</v>
      </c>
      <c r="Z82" s="27">
        <f t="shared" si="12"/>
        <v>0.94384557225218735</v>
      </c>
      <c r="AA82" s="29">
        <v>0.31</v>
      </c>
    </row>
    <row r="83" spans="1:27">
      <c r="G83">
        <v>84</v>
      </c>
      <c r="H83" s="77">
        <v>0.26500000000000001</v>
      </c>
      <c r="J83" s="93">
        <v>9.9580000000000002E-2</v>
      </c>
      <c r="K83" s="24">
        <v>2.1499999999999998E-2</v>
      </c>
      <c r="M83" s="26">
        <v>1.1119000000000001</v>
      </c>
      <c r="O83">
        <v>1.0840000000000001</v>
      </c>
      <c r="P83">
        <v>2041.8</v>
      </c>
      <c r="Q83" s="27">
        <f t="shared" si="8"/>
        <v>81.132075471698116</v>
      </c>
      <c r="R83" s="27"/>
      <c r="S83" s="27">
        <f t="shared" si="9"/>
        <v>2.7900000000000036E-2</v>
      </c>
      <c r="T83" s="27"/>
      <c r="U83" s="27">
        <f t="shared" si="10"/>
        <v>5.9730374482899879</v>
      </c>
      <c r="V83" s="27"/>
      <c r="W83" s="27">
        <f t="shared" si="11"/>
        <v>0.23728336639284733</v>
      </c>
      <c r="X83" s="27"/>
      <c r="Y83" s="27">
        <f t="shared" si="7"/>
        <v>0.23728336639284733</v>
      </c>
      <c r="Z83" s="27">
        <f t="shared" si="12"/>
        <v>0.7654302141704753</v>
      </c>
      <c r="AA83" s="29">
        <v>0.31</v>
      </c>
    </row>
    <row r="84" spans="1:27">
      <c r="G84">
        <v>58</v>
      </c>
      <c r="H84" s="77">
        <v>0.26500000000000001</v>
      </c>
      <c r="J84" s="93">
        <v>9.9580000000000002E-2</v>
      </c>
      <c r="K84" s="24">
        <v>1.9400000000000001E-2</v>
      </c>
      <c r="M84" s="26">
        <v>1.1077999999999999</v>
      </c>
      <c r="O84">
        <v>1.0840000000000001</v>
      </c>
      <c r="P84">
        <v>2041.8</v>
      </c>
      <c r="Q84" s="27">
        <f t="shared" si="8"/>
        <v>73.20754716981132</v>
      </c>
      <c r="R84" s="27"/>
      <c r="S84" s="27">
        <f t="shared" si="9"/>
        <v>2.3799999999999821E-2</v>
      </c>
      <c r="T84" s="27"/>
      <c r="U84" s="27">
        <f t="shared" si="10"/>
        <v>5.9730374482899879</v>
      </c>
      <c r="V84" s="27"/>
      <c r="W84" s="27">
        <f t="shared" si="11"/>
        <v>0.18264312066500712</v>
      </c>
      <c r="X84" s="27"/>
      <c r="Y84" s="27">
        <f t="shared" si="7"/>
        <v>0.18264312066500712</v>
      </c>
      <c r="Z84" s="27">
        <f t="shared" si="12"/>
        <v>0.589171356983894</v>
      </c>
      <c r="AA84" s="29">
        <v>0.31</v>
      </c>
    </row>
    <row r="85" spans="1:27">
      <c r="G85">
        <v>24</v>
      </c>
      <c r="H85" s="77">
        <v>0.26500000000000001</v>
      </c>
      <c r="J85" s="93">
        <v>9.9580000000000002E-2</v>
      </c>
      <c r="K85" s="24">
        <v>1.9599999999999999E-2</v>
      </c>
      <c r="M85" s="26">
        <v>1.0934999999999999</v>
      </c>
      <c r="O85">
        <v>1.0840000000000001</v>
      </c>
      <c r="P85">
        <v>2041.8</v>
      </c>
      <c r="Q85" s="27">
        <f t="shared" si="8"/>
        <v>73.962264150943398</v>
      </c>
      <c r="R85" s="27"/>
      <c r="S85" s="27">
        <f t="shared" si="9"/>
        <v>9.4999999999998419E-3</v>
      </c>
      <c r="T85" s="27"/>
      <c r="U85" s="27">
        <f t="shared" si="10"/>
        <v>5.9730374482899879</v>
      </c>
      <c r="V85" s="27"/>
      <c r="W85" s="27">
        <f t="shared" si="11"/>
        <v>7.3655351875214436E-2</v>
      </c>
      <c r="X85" s="27"/>
      <c r="Y85" s="27">
        <f t="shared" si="7"/>
        <v>7.3655351875214436E-2</v>
      </c>
      <c r="Z85" s="27">
        <f t="shared" si="12"/>
        <v>0.23759790927488528</v>
      </c>
      <c r="AA85" s="29">
        <v>0.31</v>
      </c>
    </row>
    <row r="86" spans="1:27">
      <c r="G86">
        <v>10</v>
      </c>
      <c r="H86" s="77">
        <v>0.26500000000000001</v>
      </c>
      <c r="J86" s="93">
        <v>9.9580000000000002E-2</v>
      </c>
      <c r="K86" s="24">
        <v>2.41E-2</v>
      </c>
      <c r="M86" s="26">
        <v>1.0831</v>
      </c>
      <c r="O86">
        <v>1.0840000000000001</v>
      </c>
      <c r="P86">
        <v>2041.8</v>
      </c>
      <c r="Q86" s="27">
        <f t="shared" si="8"/>
        <v>90.943396226415089</v>
      </c>
      <c r="R86" s="27"/>
      <c r="S86" s="27">
        <f t="shared" si="9"/>
        <v>-9.0000000000012292E-4</v>
      </c>
      <c r="T86" s="27"/>
      <c r="U86" s="27">
        <f t="shared" si="10"/>
        <v>5.9730374482899879</v>
      </c>
      <c r="V86" s="27"/>
      <c r="W86" s="27">
        <f t="shared" si="11"/>
        <v>-8.5799386797725339E-3</v>
      </c>
      <c r="X86" s="27"/>
      <c r="Y86" s="27">
        <f t="shared" si="7"/>
        <v>-8.5799386797725339E-3</v>
      </c>
      <c r="Z86" s="27">
        <f t="shared" si="12"/>
        <v>-2.7677221547653334E-2</v>
      </c>
      <c r="AA86" s="29">
        <v>0.31</v>
      </c>
    </row>
    <row r="87" spans="1:27">
      <c r="G87">
        <v>4</v>
      </c>
      <c r="H87" s="77">
        <v>0.26500000000000001</v>
      </c>
      <c r="J87" s="93">
        <v>9.9580000000000002E-2</v>
      </c>
      <c r="K87" s="24">
        <v>2.07E-2</v>
      </c>
      <c r="M87" s="26">
        <v>1.0844</v>
      </c>
      <c r="O87">
        <v>1.0840000000000001</v>
      </c>
      <c r="P87">
        <v>2041.8</v>
      </c>
      <c r="Q87" s="27">
        <f t="shared" si="8"/>
        <v>78.113207547169793</v>
      </c>
      <c r="R87" s="27"/>
      <c r="S87" s="27">
        <f t="shared" si="9"/>
        <v>3.9999999999995595E-4</v>
      </c>
      <c r="T87" s="27"/>
      <c r="U87" s="27">
        <f t="shared" si="10"/>
        <v>5.9730374482899879</v>
      </c>
      <c r="V87" s="27"/>
      <c r="W87" s="27">
        <f t="shared" si="11"/>
        <v>3.2753292885430636E-3</v>
      </c>
      <c r="X87" s="27"/>
      <c r="Y87" s="27">
        <f t="shared" si="7"/>
        <v>3.2753292885430636E-3</v>
      </c>
      <c r="Z87" s="27">
        <f t="shared" si="12"/>
        <v>1.0565578350138915E-2</v>
      </c>
      <c r="AA87" s="29">
        <v>0.31</v>
      </c>
    </row>
    <row r="88" spans="1:27">
      <c r="G88">
        <v>2</v>
      </c>
      <c r="H88" s="77">
        <v>0.26500000000000001</v>
      </c>
      <c r="J88" s="93">
        <v>9.9580000000000002E-2</v>
      </c>
      <c r="K88" s="30">
        <v>2.3199999999999998E-2</v>
      </c>
      <c r="M88" s="31">
        <v>1.0808</v>
      </c>
      <c r="O88">
        <v>1.0840000000000001</v>
      </c>
      <c r="P88">
        <v>2041.8</v>
      </c>
      <c r="Q88" s="27">
        <f t="shared" si="8"/>
        <v>87.547169811320742</v>
      </c>
      <c r="R88" s="27"/>
      <c r="S88" s="27">
        <f t="shared" si="9"/>
        <v>-3.2000000000000917E-3</v>
      </c>
      <c r="T88" s="27"/>
      <c r="U88" s="27">
        <f t="shared" si="10"/>
        <v>5.9730374482899879</v>
      </c>
      <c r="V88" s="27"/>
      <c r="W88" s="27">
        <f t="shared" si="11"/>
        <v>-2.936720366925976E-2</v>
      </c>
      <c r="X88" s="27"/>
      <c r="Y88" s="27">
        <f t="shared" si="7"/>
        <v>-2.936720366925976E-2</v>
      </c>
      <c r="Z88" s="27">
        <f t="shared" si="12"/>
        <v>-9.4732915062128262E-2</v>
      </c>
      <c r="AA88" s="29">
        <v>0.31</v>
      </c>
    </row>
    <row r="89" spans="1:27">
      <c r="A89" s="34"/>
      <c r="B89" s="34"/>
      <c r="C89" s="34"/>
      <c r="D89" s="34"/>
      <c r="E89" s="34"/>
      <c r="F89" s="34"/>
      <c r="G89" s="34">
        <v>1</v>
      </c>
      <c r="H89" s="35">
        <v>0.26500000000000001</v>
      </c>
      <c r="I89" s="34"/>
      <c r="J89" s="36">
        <v>9.9580000000000002E-2</v>
      </c>
      <c r="K89" s="37">
        <v>2.1399999999999999E-2</v>
      </c>
      <c r="L89" s="34"/>
      <c r="M89" s="76">
        <v>1.0823</v>
      </c>
      <c r="N89" s="34"/>
      <c r="O89" s="34">
        <v>1.0840000000000001</v>
      </c>
      <c r="P89" s="34">
        <v>2041.8</v>
      </c>
      <c r="Q89" s="99">
        <f t="shared" si="8"/>
        <v>80.754716981132063</v>
      </c>
      <c r="R89" s="99"/>
      <c r="S89" s="99">
        <f t="shared" si="9"/>
        <v>-1.7000000000000348E-3</v>
      </c>
      <c r="T89" s="99"/>
      <c r="U89" s="99">
        <f t="shared" si="10"/>
        <v>5.9730374482899879</v>
      </c>
      <c r="V89" s="99"/>
      <c r="W89" s="99">
        <f t="shared" si="11"/>
        <v>-1.4390879168745438E-2</v>
      </c>
      <c r="X89" s="99"/>
      <c r="Y89" s="99">
        <f t="shared" si="7"/>
        <v>-1.4390879168745438E-2</v>
      </c>
      <c r="Z89" s="99">
        <f t="shared" si="12"/>
        <v>-4.6422190866920766E-2</v>
      </c>
      <c r="AA89" s="38">
        <v>0.31</v>
      </c>
    </row>
  </sheetData>
  <mergeCells count="18">
    <mergeCell ref="C7:C8"/>
    <mergeCell ref="D7:D8"/>
    <mergeCell ref="B7:B8"/>
    <mergeCell ref="F7:F8"/>
    <mergeCell ref="A1:D1"/>
    <mergeCell ref="E7:E8"/>
    <mergeCell ref="A7:A9"/>
    <mergeCell ref="G7:G8"/>
    <mergeCell ref="H7:I7"/>
    <mergeCell ref="J7:M7"/>
    <mergeCell ref="AA7:AA8"/>
    <mergeCell ref="P7:P8"/>
    <mergeCell ref="Q7:R8"/>
    <mergeCell ref="S7:T8"/>
    <mergeCell ref="U7:V8"/>
    <mergeCell ref="W7:X8"/>
    <mergeCell ref="Y7:Y8"/>
    <mergeCell ref="Z7:Z8"/>
  </mergeCells>
  <phoneticPr fontId="1"/>
  <pageMargins left="0.7" right="0.7" top="0.75" bottom="0.75" header="0.3" footer="0.3"/>
  <pageSetup paperSize="261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P-E_Curve</vt:lpstr>
    </vt:vector>
  </TitlesOfParts>
  <Company>FJ-USER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ryosuke</dc:creator>
  <cp:lastModifiedBy>平譯 享</cp:lastModifiedBy>
  <dcterms:created xsi:type="dcterms:W3CDTF">2013-03-02T04:29:56Z</dcterms:created>
  <dcterms:modified xsi:type="dcterms:W3CDTF">2015-03-02T11:27:42Z</dcterms:modified>
</cp:coreProperties>
</file>